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Excel Statistik\"/>
    </mc:Choice>
  </mc:AlternateContent>
  <bookViews>
    <workbookView xWindow="0" yWindow="0" windowWidth="25605" windowHeight="16005" tabRatio="903" firstSheet="2" activeTab="14"/>
  </bookViews>
  <sheets>
    <sheet name="Diagramm1" sheetId="28" r:id="rId1"/>
    <sheet name="Testergebnisse-E " sheetId="17" r:id="rId2"/>
    <sheet name="Streuung" sheetId="22" r:id="rId3"/>
    <sheet name="Varianz" sheetId="23" r:id="rId4"/>
    <sheet name="Zufriedenheit" sheetId="25" r:id="rId5"/>
    <sheet name="Zufriedenheit-E" sheetId="24" r:id="rId6"/>
    <sheet name="Abweichung" sheetId="26" r:id="rId7"/>
    <sheet name="Abweichung - E" sheetId="18" r:id="rId8"/>
    <sheet name="STABW.N und VAR.P" sheetId="13" r:id="rId9"/>
    <sheet name="STABW.N und VAR.P - E" sheetId="19" r:id="rId10"/>
    <sheet name="STABW.S und VAR.S-E" sheetId="14" r:id="rId11"/>
    <sheet name="Signifikanztest" sheetId="29" r:id="rId12"/>
    <sheet name="übung" sheetId="30" r:id="rId13"/>
    <sheet name="t-Test" sheetId="32" r:id="rId14"/>
    <sheet name="t-Test - E" sheetId="31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_123Graph_A" localSheetId="7" hidden="1">#REF!</definedName>
    <definedName name="__123Graph_A" localSheetId="9" hidden="1">#REF!</definedName>
    <definedName name="__123Graph_A" localSheetId="1" hidden="1">#REF!</definedName>
    <definedName name="__123Graph_A" localSheetId="13" hidden="1">#REF!</definedName>
    <definedName name="__123Graph_A" localSheetId="12" hidden="1">#REF!</definedName>
    <definedName name="__123Graph_A" localSheetId="4" hidden="1">#REF!</definedName>
    <definedName name="__123Graph_A" hidden="1">#REF!</definedName>
    <definedName name="__123Graph_ALINEAR" localSheetId="7" hidden="1">#REF!</definedName>
    <definedName name="__123Graph_ALINEAR" localSheetId="9" hidden="1">#REF!</definedName>
    <definedName name="__123Graph_ALINEAR" localSheetId="1" hidden="1">#REF!</definedName>
    <definedName name="__123Graph_ALINEAR" localSheetId="13" hidden="1">#REF!</definedName>
    <definedName name="__123Graph_ALINEAR" localSheetId="12" hidden="1">#REF!</definedName>
    <definedName name="__123Graph_ALINEAR" localSheetId="4" hidden="1">#REF!</definedName>
    <definedName name="__123Graph_ALINEAR" hidden="1">#REF!</definedName>
    <definedName name="__123Graph_B" localSheetId="7" hidden="1">#REF!</definedName>
    <definedName name="__123Graph_B" localSheetId="9" hidden="1">#REF!</definedName>
    <definedName name="__123Graph_B" localSheetId="1" hidden="1">#REF!</definedName>
    <definedName name="__123Graph_B" localSheetId="13" hidden="1">#REF!</definedName>
    <definedName name="__123Graph_B" localSheetId="12" hidden="1">#REF!</definedName>
    <definedName name="__123Graph_B" localSheetId="4" hidden="1">#REF!</definedName>
    <definedName name="__123Graph_B" hidden="1">#REF!</definedName>
    <definedName name="__123Graph_C" localSheetId="7" hidden="1">#REF!</definedName>
    <definedName name="__123Graph_C" localSheetId="9" hidden="1">#REF!</definedName>
    <definedName name="__123Graph_C" localSheetId="1" hidden="1">#REF!</definedName>
    <definedName name="__123Graph_C" localSheetId="13" hidden="1">#REF!</definedName>
    <definedName name="__123Graph_C" localSheetId="12" hidden="1">#REF!</definedName>
    <definedName name="__123Graph_C" localSheetId="4" hidden="1">#REF!</definedName>
    <definedName name="__123Graph_C" hidden="1">#REF!</definedName>
    <definedName name="__123Graph_D" localSheetId="7" hidden="1">[1]Abschreibungsmethoden!#REF!</definedName>
    <definedName name="__123Graph_D" localSheetId="9" hidden="1">#REF!</definedName>
    <definedName name="__123Graph_D" localSheetId="1" hidden="1">#REF!</definedName>
    <definedName name="__123Graph_D" localSheetId="13" hidden="1">#REF!</definedName>
    <definedName name="__123Graph_D" localSheetId="12" hidden="1">#REF!</definedName>
    <definedName name="__123Graph_D" localSheetId="4" hidden="1">#REF!</definedName>
    <definedName name="__123Graph_D" hidden="1">#REF!</definedName>
    <definedName name="__123Graph_X" localSheetId="7" hidden="1">#REF!</definedName>
    <definedName name="__123Graph_X" localSheetId="9" hidden="1">#REF!</definedName>
    <definedName name="__123Graph_X" localSheetId="1" hidden="1">#REF!</definedName>
    <definedName name="__123Graph_X" localSheetId="13" hidden="1">#REF!</definedName>
    <definedName name="__123Graph_X" localSheetId="12" hidden="1">#REF!</definedName>
    <definedName name="__123Graph_X" localSheetId="4" hidden="1">#REF!</definedName>
    <definedName name="__123Graph_X" hidden="1">#REF!</definedName>
    <definedName name="__123Graph_XLINEAR" localSheetId="7" hidden="1">#REF!</definedName>
    <definedName name="__123Graph_XLINEAR" localSheetId="9" hidden="1">#REF!</definedName>
    <definedName name="__123Graph_XLINEAR" localSheetId="1" hidden="1">#REF!</definedName>
    <definedName name="__123Graph_XLINEAR" localSheetId="13" hidden="1">#REF!</definedName>
    <definedName name="__123Graph_XLINEAR" localSheetId="12" hidden="1">#REF!</definedName>
    <definedName name="__123Graph_XLINEAR" localSheetId="4" hidden="1">#REF!</definedName>
    <definedName name="__123Graph_XLINEAR" hidden="1">#REF!</definedName>
    <definedName name="_r" localSheetId="7">#REF!</definedName>
    <definedName name="_r" localSheetId="9">#REF!</definedName>
    <definedName name="_r" localSheetId="1">#REF!</definedName>
    <definedName name="_r" localSheetId="13">#REF!</definedName>
    <definedName name="_r" localSheetId="12">#REF!</definedName>
    <definedName name="_r" localSheetId="4">#REF!</definedName>
    <definedName name="_r">#REF!</definedName>
    <definedName name="Abrechnungstermin" localSheetId="7">#REF!</definedName>
    <definedName name="Abrechnungstermin" localSheetId="9">#REF!</definedName>
    <definedName name="Abrechnungstermin" localSheetId="1">#REF!</definedName>
    <definedName name="Abrechnungstermin" localSheetId="13">#REF!</definedName>
    <definedName name="Abrechnungstermin" localSheetId="12">#REF!</definedName>
    <definedName name="Abrechnungstermin" localSheetId="4">#REF!</definedName>
    <definedName name="Abrechnungstermin">#REF!</definedName>
    <definedName name="AM" localSheetId="12">'[9]Mittel und Streuung'!$N$12</definedName>
    <definedName name="AM">'[2]Mittel und Streuung'!$N$12</definedName>
    <definedName name="Anzahl_Zinstage" localSheetId="7">#REF!</definedName>
    <definedName name="Anzahl_Zinstage" localSheetId="9">#REF!</definedName>
    <definedName name="Anzahl_Zinstage" localSheetId="1">#REF!</definedName>
    <definedName name="Anzahl_Zinstage" localSheetId="13">#REF!</definedName>
    <definedName name="Anzahl_Zinstage" localSheetId="12">#REF!</definedName>
    <definedName name="Anzahl_Zinstage" localSheetId="4">#REF!</definedName>
    <definedName name="Anzahl_Zinstage">#REF!</definedName>
    <definedName name="Aufgelaufene_Zinsen" localSheetId="7">#REF!</definedName>
    <definedName name="Aufgelaufene_Zinsen" localSheetId="9">#REF!</definedName>
    <definedName name="Aufgelaufene_Zinsen" localSheetId="1">#REF!</definedName>
    <definedName name="Aufgelaufene_Zinsen" localSheetId="13">#REF!</definedName>
    <definedName name="Aufgelaufene_Zinsen" localSheetId="12">#REF!</definedName>
    <definedName name="Aufgelaufene_Zinsen" localSheetId="4">#REF!</definedName>
    <definedName name="Aufgelaufene_Zinsen">#REF!</definedName>
    <definedName name="Basis_für_Berechnung_der_Zinstage" localSheetId="7">#REF!</definedName>
    <definedName name="Basis_für_Berechnung_der_Zinstage" localSheetId="9">#REF!</definedName>
    <definedName name="Basis_für_Berechnung_der_Zinstage" localSheetId="1">#REF!</definedName>
    <definedName name="Basis_für_Berechnung_der_Zinstage" localSheetId="13">#REF!</definedName>
    <definedName name="Basis_für_Berechnung_der_Zinstage" localSheetId="12">#REF!</definedName>
    <definedName name="Basis_für_Berechnung_der_Zinstage" localSheetId="4">#REF!</definedName>
    <definedName name="Basis_für_Berechnung_der_Zinstage">#REF!</definedName>
    <definedName name="Betrag__Haben" localSheetId="7">#REF!</definedName>
    <definedName name="Betrag__Haben" localSheetId="9">#REF!</definedName>
    <definedName name="Betrag__Haben" localSheetId="1">#REF!</definedName>
    <definedName name="Betrag__Haben" localSheetId="13">#REF!</definedName>
    <definedName name="Betrag__Haben" localSheetId="12">#REF!</definedName>
    <definedName name="Betrag__Haben" localSheetId="4">#REF!</definedName>
    <definedName name="Betrag__Haben">#REF!</definedName>
    <definedName name="cursource" hidden="1">#N/A</definedName>
    <definedName name="effzins" localSheetId="7">[3]!effzins</definedName>
    <definedName name="effzins" localSheetId="9">[3]!effzins</definedName>
    <definedName name="effzins" localSheetId="1">[3]!effzins</definedName>
    <definedName name="effzins" localSheetId="13">[3]!effzins</definedName>
    <definedName name="effzins" localSheetId="12">[10]!effzins</definedName>
    <definedName name="effzins" localSheetId="4">[3]!effzins</definedName>
    <definedName name="effzins">[3]!effzins</definedName>
    <definedName name="Emission" localSheetId="7">#REF!</definedName>
    <definedName name="Emission" localSheetId="9">#REF!</definedName>
    <definedName name="Emission" localSheetId="1">#REF!</definedName>
    <definedName name="Emission" localSheetId="13">#REF!</definedName>
    <definedName name="Emission" localSheetId="12">#REF!</definedName>
    <definedName name="Emission" localSheetId="4">#REF!</definedName>
    <definedName name="Emission">#REF!</definedName>
    <definedName name="Erster_Zinstermin" localSheetId="7">#REF!</definedName>
    <definedName name="Erster_Zinstermin" localSheetId="9">#REF!</definedName>
    <definedName name="Erster_Zinstermin" localSheetId="1">#REF!</definedName>
    <definedName name="Erster_Zinstermin" localSheetId="13">#REF!</definedName>
    <definedName name="Erster_Zinstermin" localSheetId="12">#REF!</definedName>
    <definedName name="Erster_Zinstermin" localSheetId="4">#REF!</definedName>
    <definedName name="Erster_Zinstermin">#REF!</definedName>
    <definedName name="fa" localSheetId="7">#REF!</definedName>
    <definedName name="fa" localSheetId="9">#REF!</definedName>
    <definedName name="fa" localSheetId="1">#REF!</definedName>
    <definedName name="fa" localSheetId="13">#REF!</definedName>
    <definedName name="fa" localSheetId="12">#REF!</definedName>
    <definedName name="fa" localSheetId="4">#REF!</definedName>
    <definedName name="fa">#REF!</definedName>
    <definedName name="Fälligkeit" localSheetId="7">#REF!</definedName>
    <definedName name="Fälligkeit" localSheetId="9">#REF!</definedName>
    <definedName name="Fälligkeit" localSheetId="1">#REF!</definedName>
    <definedName name="Fälligkeit" localSheetId="13">#REF!</definedName>
    <definedName name="Fälligkeit" localSheetId="12">#REF!</definedName>
    <definedName name="Fälligkeit" localSheetId="4">#REF!</definedName>
    <definedName name="Fälligkeit">#REF!</definedName>
    <definedName name="Farbe" localSheetId="12">'[11]Weinlager (2)'!$D$9:$D$18</definedName>
    <definedName name="Farbe">'[4]Weinlager (2)'!$D$9:$D$18</definedName>
    <definedName name="fb" localSheetId="7">#REF!</definedName>
    <definedName name="fb" localSheetId="9">#REF!</definedName>
    <definedName name="fb" localSheetId="1">#REF!</definedName>
    <definedName name="fb" localSheetId="13">#REF!</definedName>
    <definedName name="fb" localSheetId="12">#REF!</definedName>
    <definedName name="fb" localSheetId="4">#REF!</definedName>
    <definedName name="fb">#REF!</definedName>
    <definedName name="fc" localSheetId="7">#REF!</definedName>
    <definedName name="fc" localSheetId="9">#REF!</definedName>
    <definedName name="fc" localSheetId="1">#REF!</definedName>
    <definedName name="fc" localSheetId="13">#REF!</definedName>
    <definedName name="fc" localSheetId="12">#REF!</definedName>
    <definedName name="fc" localSheetId="4">#REF!</definedName>
    <definedName name="fc">#REF!</definedName>
    <definedName name="fd" localSheetId="7">#REF!</definedName>
    <definedName name="fd" localSheetId="9">#REF!</definedName>
    <definedName name="fd" localSheetId="1">#REF!</definedName>
    <definedName name="fd" localSheetId="13">#REF!</definedName>
    <definedName name="fd" localSheetId="12">#REF!</definedName>
    <definedName name="fd" localSheetId="4">#REF!</definedName>
    <definedName name="fd">#REF!</definedName>
    <definedName name="fe" localSheetId="7">#REF!</definedName>
    <definedName name="fe" localSheetId="9">#REF!</definedName>
    <definedName name="fe" localSheetId="1">#REF!</definedName>
    <definedName name="fe" localSheetId="13">#REF!</definedName>
    <definedName name="fe" localSheetId="12">#REF!</definedName>
    <definedName name="fe" localSheetId="4">#REF!</definedName>
    <definedName name="fe">#REF!</definedName>
    <definedName name="ff" localSheetId="7">#REF!</definedName>
    <definedName name="ff" localSheetId="9">#REF!</definedName>
    <definedName name="ff" localSheetId="1">#REF!</definedName>
    <definedName name="ff" localSheetId="13">#REF!</definedName>
    <definedName name="ff" localSheetId="12">#REF!</definedName>
    <definedName name="ff" localSheetId="4">#REF!</definedName>
    <definedName name="ff">#REF!</definedName>
    <definedName name="fg" localSheetId="7">#REF!</definedName>
    <definedName name="fg" localSheetId="9">#REF!</definedName>
    <definedName name="fg" localSheetId="1">#REF!</definedName>
    <definedName name="fg" localSheetId="13">#REF!</definedName>
    <definedName name="fg" localSheetId="12">#REF!</definedName>
    <definedName name="fg" localSheetId="4">#REF!</definedName>
    <definedName name="fg">#REF!</definedName>
    <definedName name="fh" localSheetId="7">#REF!</definedName>
    <definedName name="fh" localSheetId="9">#REF!</definedName>
    <definedName name="fh" localSheetId="1">#REF!</definedName>
    <definedName name="fh" localSheetId="13">#REF!</definedName>
    <definedName name="fh" localSheetId="12">#REF!</definedName>
    <definedName name="fh" localSheetId="4">#REF!</definedName>
    <definedName name="fh">#REF!</definedName>
    <definedName name="fi" localSheetId="7">#REF!</definedName>
    <definedName name="fi" localSheetId="9">#REF!</definedName>
    <definedName name="fi" localSheetId="1">#REF!</definedName>
    <definedName name="fi" localSheetId="13">#REF!</definedName>
    <definedName name="fi" localSheetId="12">#REF!</definedName>
    <definedName name="fi" localSheetId="4">#REF!</definedName>
    <definedName name="fi">#REF!</definedName>
    <definedName name="fj" localSheetId="7">#REF!</definedName>
    <definedName name="fj" localSheetId="9">#REF!</definedName>
    <definedName name="fj" localSheetId="1">#REF!</definedName>
    <definedName name="fj" localSheetId="13">#REF!</definedName>
    <definedName name="fj" localSheetId="12">#REF!</definedName>
    <definedName name="fj" localSheetId="4">#REF!</definedName>
    <definedName name="fj">#REF!</definedName>
    <definedName name="fk" localSheetId="7">#REF!</definedName>
    <definedName name="fk" localSheetId="9">#REF!</definedName>
    <definedName name="fk" localSheetId="1">#REF!</definedName>
    <definedName name="fk" localSheetId="13">#REF!</definedName>
    <definedName name="fk" localSheetId="12">#REF!</definedName>
    <definedName name="fk" localSheetId="4">#REF!</definedName>
    <definedName name="fk">#REF!</definedName>
    <definedName name="fl" localSheetId="7">#REF!</definedName>
    <definedName name="fl" localSheetId="9">#REF!</definedName>
    <definedName name="fl" localSheetId="1">#REF!</definedName>
    <definedName name="fl" localSheetId="13">#REF!</definedName>
    <definedName name="fl" localSheetId="12">#REF!</definedName>
    <definedName name="fl" localSheetId="4">#REF!</definedName>
    <definedName name="fl">#REF!</definedName>
    <definedName name="fm" localSheetId="7">#REF!</definedName>
    <definedName name="fm" localSheetId="9">#REF!</definedName>
    <definedName name="fm" localSheetId="1">#REF!</definedName>
    <definedName name="fm" localSheetId="13">#REF!</definedName>
    <definedName name="fm" localSheetId="12">#REF!</definedName>
    <definedName name="fm" localSheetId="4">#REF!</definedName>
    <definedName name="fm">#REF!</definedName>
    <definedName name="fn" localSheetId="7">#REF!</definedName>
    <definedName name="fn" localSheetId="9">#REF!</definedName>
    <definedName name="fn" localSheetId="1">#REF!</definedName>
    <definedName name="fn" localSheetId="13">#REF!</definedName>
    <definedName name="fn" localSheetId="12">#REF!</definedName>
    <definedName name="fn" localSheetId="4">#REF!</definedName>
    <definedName name="fn">#REF!</definedName>
    <definedName name="freq_bin" localSheetId="7">[5]Fourier!#REF!</definedName>
    <definedName name="freq_bin" localSheetId="9">[5]Fourier!#REF!</definedName>
    <definedName name="freq_bin" localSheetId="1">[5]Fourier!#REF!</definedName>
    <definedName name="freq_bin" localSheetId="13">[5]Fourier!#REF!</definedName>
    <definedName name="freq_bin" localSheetId="12">[12]Fourier!#REF!</definedName>
    <definedName name="freq_bin" localSheetId="4">[5]Fourier!#REF!</definedName>
    <definedName name="freq_bin">[5]Fourier!#REF!</definedName>
    <definedName name="Häuf" localSheetId="12">'[9]Mittel und Streuung'!$L$5:$L$9</definedName>
    <definedName name="Häuf">'[2]Mittel und Streuung'!$L$5:$L$9</definedName>
    <definedName name="Häuf_K_mitte" localSheetId="12">'[9]Mittel und Streuung'!$N$5:$N$9</definedName>
    <definedName name="Häuf_K_mitte">'[2]Mittel und Streuung'!$N$5:$N$9</definedName>
    <definedName name="int_ext_sel" hidden="1">1</definedName>
    <definedName name="Jahrgang" localSheetId="12">'[11]Weinlager (2)'!$E$9:$E$18</definedName>
    <definedName name="Jahrgang">'[4]Weinlager (2)'!$E$9:$E$18</definedName>
    <definedName name="K_mitte" localSheetId="12">'[9]Mittel und Streuung'!$M$5:$M$9</definedName>
    <definedName name="K_mitte">'[2]Mittel und Streuung'!$M$5:$M$9</definedName>
    <definedName name="Kaffeelager">[6]DBFunktionen!$A$4:$E$24</definedName>
    <definedName name="Kriterium" localSheetId="12">'[11]Weinlager (2)'!$B$3:$C$4</definedName>
    <definedName name="Kriterium">'[4]Weinlager (2)'!$B$3:$C$4</definedName>
    <definedName name="Kurs" localSheetId="7">#REF!</definedName>
    <definedName name="Kurs" localSheetId="9">#REF!</definedName>
    <definedName name="Kurs" localSheetId="1">#REF!</definedName>
    <definedName name="Kurs" localSheetId="13">#REF!</definedName>
    <definedName name="Kurs" localSheetId="12">#REF!</definedName>
    <definedName name="Kurs" localSheetId="4">#REF!</definedName>
    <definedName name="Kurs">#REF!</definedName>
    <definedName name="Kurswert" localSheetId="7">#REF!</definedName>
    <definedName name="Kurswert" localSheetId="9">#REF!</definedName>
    <definedName name="Kurswert" localSheetId="1">#REF!</definedName>
    <definedName name="Kurswert" localSheetId="13">#REF!</definedName>
    <definedName name="Kurswert" localSheetId="12">#REF!</definedName>
    <definedName name="Kurswert" localSheetId="4">#REF!</definedName>
    <definedName name="Kurswert">#REF!</definedName>
    <definedName name="Land" localSheetId="12">'[11]Weinlager (2)'!$B$9:$B$18</definedName>
    <definedName name="Land">'[4]Weinlager (2)'!$B$9:$B$18</definedName>
    <definedName name="Maklergebühr" localSheetId="7">#REF!</definedName>
    <definedName name="Maklergebühr" localSheetId="9">#REF!</definedName>
    <definedName name="Maklergebühr" localSheetId="1">#REF!</definedName>
    <definedName name="Maklergebühr" localSheetId="13">#REF!</definedName>
    <definedName name="Maklergebühr" localSheetId="12">#REF!</definedName>
    <definedName name="Maklergebühr" localSheetId="4">#REF!</definedName>
    <definedName name="Maklergebühr">#REF!</definedName>
    <definedName name="nam" localSheetId="7" hidden="1">#REF!</definedName>
    <definedName name="nam" localSheetId="9" hidden="1">#REF!</definedName>
    <definedName name="nam" localSheetId="1" hidden="1">#REF!</definedName>
    <definedName name="nam" localSheetId="13" hidden="1">#REF!</definedName>
    <definedName name="nam" localSheetId="12" hidden="1">#REF!</definedName>
    <definedName name="nam" localSheetId="4" hidden="1">#REF!</definedName>
    <definedName name="nam" hidden="1">#REF!</definedName>
    <definedName name="nam_2" localSheetId="7" hidden="1">#REF!</definedName>
    <definedName name="nam_2" localSheetId="9" hidden="1">#REF!</definedName>
    <definedName name="nam_2" localSheetId="1" hidden="1">#REF!</definedName>
    <definedName name="nam_2" localSheetId="13" hidden="1">#REF!</definedName>
    <definedName name="nam_2" localSheetId="12" hidden="1">#REF!</definedName>
    <definedName name="nam_2" localSheetId="4" hidden="1">#REF!</definedName>
    <definedName name="nam_2" hidden="1">#REF!</definedName>
    <definedName name="nam_3" localSheetId="7" hidden="1">#REF!</definedName>
    <definedName name="nam_3" localSheetId="9" hidden="1">#REF!</definedName>
    <definedName name="nam_3" localSheetId="1" hidden="1">#REF!</definedName>
    <definedName name="nam_3" localSheetId="13" hidden="1">#REF!</definedName>
    <definedName name="nam_3" localSheetId="12" hidden="1">#REF!</definedName>
    <definedName name="nam_3" localSheetId="4" hidden="1">#REF!</definedName>
    <definedName name="nam_3" hidden="1">#REF!</definedName>
    <definedName name="nam_4" localSheetId="7" hidden="1">#REF!</definedName>
    <definedName name="nam_4" localSheetId="9" hidden="1">#REF!</definedName>
    <definedName name="nam_4" localSheetId="1" hidden="1">#REF!</definedName>
    <definedName name="nam_4" localSheetId="13" hidden="1">#REF!</definedName>
    <definedName name="nam_4" localSheetId="12" hidden="1">#REF!</definedName>
    <definedName name="nam_4" localSheetId="4" hidden="1">#REF!</definedName>
    <definedName name="nam_4" hidden="1">#REF!</definedName>
    <definedName name="nam_5" localSheetId="7" hidden="1">[1]Abschreibungsmethoden!#REF!</definedName>
    <definedName name="nam_5" localSheetId="9" hidden="1">[7]Abschreibungsmethoden!#REF!</definedName>
    <definedName name="nam_5" localSheetId="1" hidden="1">[7]Abschreibungsmethoden!#REF!</definedName>
    <definedName name="nam_5" localSheetId="13" hidden="1">[7]Abschreibungsmethoden!#REF!</definedName>
    <definedName name="nam_5" localSheetId="12" hidden="1">[13]Abschreibungsmethoden!#REF!</definedName>
    <definedName name="nam_5" localSheetId="4" hidden="1">[7]Abschreibungsmethoden!#REF!</definedName>
    <definedName name="nam_5" hidden="1">[7]Abschreibungsmethoden!#REF!</definedName>
    <definedName name="nam_6" localSheetId="7" hidden="1">#REF!</definedName>
    <definedName name="nam_6" localSheetId="9" hidden="1">#REF!</definedName>
    <definedName name="nam_6" localSheetId="1" hidden="1">#REF!</definedName>
    <definedName name="nam_6" localSheetId="13" hidden="1">#REF!</definedName>
    <definedName name="nam_6" localSheetId="12" hidden="1">#REF!</definedName>
    <definedName name="nam_6" localSheetId="4" hidden="1">#REF!</definedName>
    <definedName name="nam_6" hidden="1">#REF!</definedName>
    <definedName name="nam_7" localSheetId="7" hidden="1">#REF!</definedName>
    <definedName name="nam_7" localSheetId="9" hidden="1">#REF!</definedName>
    <definedName name="nam_7" localSheetId="1" hidden="1">#REF!</definedName>
    <definedName name="nam_7" localSheetId="13" hidden="1">#REF!</definedName>
    <definedName name="nam_7" localSheetId="12" hidden="1">#REF!</definedName>
    <definedName name="nam_7" localSheetId="4" hidden="1">#REF!</definedName>
    <definedName name="nam_7" hidden="1">#REF!</definedName>
    <definedName name="Name" localSheetId="12">'[11]Weinlager (2)'!$A$9:$A$18</definedName>
    <definedName name="Name">'[4]Weinlager (2)'!$A$9:$A$18</definedName>
    <definedName name="Nennwert" localSheetId="7">#REF!</definedName>
    <definedName name="Nennwert" localSheetId="9">#REF!</definedName>
    <definedName name="Nennwert" localSheetId="1">#REF!</definedName>
    <definedName name="Nennwert" localSheetId="13">#REF!</definedName>
    <definedName name="Nennwert" localSheetId="12">#REF!</definedName>
    <definedName name="Nennwert" localSheetId="4">#REF!</definedName>
    <definedName name="Nennwert">#REF!</definedName>
    <definedName name="Nominalzins" localSheetId="7">#REF!</definedName>
    <definedName name="Nominalzins" localSheetId="9">#REF!</definedName>
    <definedName name="Nominalzins" localSheetId="1">#REF!</definedName>
    <definedName name="Nominalzins" localSheetId="13">#REF!</definedName>
    <definedName name="Nominalzins" localSheetId="12">#REF!</definedName>
    <definedName name="Nominalzins" localSheetId="4">#REF!</definedName>
    <definedName name="Nominalzins">#REF!</definedName>
    <definedName name="nomzins" localSheetId="7">[3]!nomzins</definedName>
    <definedName name="nomzins" localSheetId="9">[3]!nomzins</definedName>
    <definedName name="nomzins" localSheetId="1">[3]!nomzins</definedName>
    <definedName name="nomzins" localSheetId="13">[3]!nomzins</definedName>
    <definedName name="nomzins" localSheetId="12">[10]!nomzins</definedName>
    <definedName name="nomzins" localSheetId="4">[3]!nomzins</definedName>
    <definedName name="nomzins">[3]!nomzins</definedName>
    <definedName name="Provision" localSheetId="7">#REF!</definedName>
    <definedName name="Provision" localSheetId="9">#REF!</definedName>
    <definedName name="Provision" localSheetId="1">#REF!</definedName>
    <definedName name="Provision" localSheetId="13">#REF!</definedName>
    <definedName name="Provision" localSheetId="12">#REF!</definedName>
    <definedName name="Provision" localSheetId="4">#REF!</definedName>
    <definedName name="Provision">#REF!</definedName>
    <definedName name="richtig" localSheetId="7">#REF!</definedName>
    <definedName name="richtig" localSheetId="9">#REF!</definedName>
    <definedName name="richtig" localSheetId="1">#REF!</definedName>
    <definedName name="richtig" localSheetId="13">#REF!</definedName>
    <definedName name="richtig" localSheetId="12">#REF!</definedName>
    <definedName name="richtig" localSheetId="4">#REF!</definedName>
    <definedName name="richtig">#REF!</definedName>
    <definedName name="s_" localSheetId="7">#REF!</definedName>
    <definedName name="s_" localSheetId="9">#REF!</definedName>
    <definedName name="s_" localSheetId="1">#REF!</definedName>
    <definedName name="s_" localSheetId="13">#REF!</definedName>
    <definedName name="s_" localSheetId="12">#REF!</definedName>
    <definedName name="s_" localSheetId="4">#REF!</definedName>
    <definedName name="s_">#REF!</definedName>
    <definedName name="Spesen" localSheetId="7">#REF!</definedName>
    <definedName name="Spesen" localSheetId="9">#REF!</definedName>
    <definedName name="Spesen" localSheetId="1">#REF!</definedName>
    <definedName name="Spesen" localSheetId="13">#REF!</definedName>
    <definedName name="Spesen" localSheetId="12">#REF!</definedName>
    <definedName name="Spesen" localSheetId="4">#REF!</definedName>
    <definedName name="Spesen">#REF!</definedName>
    <definedName name="_xlnm.Criteria">[6]DBFunktionen!$A$1:$B$2</definedName>
    <definedName name="t" localSheetId="7">#REF!</definedName>
    <definedName name="t" localSheetId="9">#REF!</definedName>
    <definedName name="t" localSheetId="1">#REF!</definedName>
    <definedName name="t" localSheetId="13">#REF!</definedName>
    <definedName name="t" localSheetId="12">#REF!</definedName>
    <definedName name="t" localSheetId="4">#REF!</definedName>
    <definedName name="t">#REF!</definedName>
    <definedName name="u" localSheetId="7">#REF!</definedName>
    <definedName name="u" localSheetId="9">#REF!</definedName>
    <definedName name="u" localSheetId="1">#REF!</definedName>
    <definedName name="u" localSheetId="13">#REF!</definedName>
    <definedName name="u" localSheetId="12">#REF!</definedName>
    <definedName name="u" localSheetId="4">#REF!</definedName>
    <definedName name="u">#REF!</definedName>
    <definedName name="v" localSheetId="7">#REF!</definedName>
    <definedName name="v" localSheetId="9">#REF!</definedName>
    <definedName name="v" localSheetId="1">#REF!</definedName>
    <definedName name="v" localSheetId="13">#REF!</definedName>
    <definedName name="v" localSheetId="12">#REF!</definedName>
    <definedName name="v" localSheetId="4">#REF!</definedName>
    <definedName name="v">#REF!</definedName>
    <definedName name="W" localSheetId="7">#REF!</definedName>
    <definedName name="W" localSheetId="9">#REF!</definedName>
    <definedName name="W" localSheetId="1">#REF!</definedName>
    <definedName name="W" localSheetId="13">#REF!</definedName>
    <definedName name="W" localSheetId="12">#REF!</definedName>
    <definedName name="W" localSheetId="4">#REF!</definedName>
    <definedName name="W">#REF!</definedName>
    <definedName name="Wert" localSheetId="12">'[11]Weinlager (2)'!$I$9:$I$18</definedName>
    <definedName name="Wert">'[4]Weinlager (2)'!$I$9:$I$18</definedName>
    <definedName name="Werte" localSheetId="7">[8]QUANTIL!$A$5:$A$15</definedName>
    <definedName name="Werte" localSheetId="12">[14]QUANTIL!$A$5:$A$15</definedName>
    <definedName name="Werte">[8]QUANTIL!$A$5:$A$15</definedName>
    <definedName name="x" localSheetId="7">#REF!</definedName>
    <definedName name="x" localSheetId="9">#REF!</definedName>
    <definedName name="x" localSheetId="1">#REF!</definedName>
    <definedName name="x" localSheetId="13">#REF!</definedName>
    <definedName name="x" localSheetId="12">#REF!</definedName>
    <definedName name="x" localSheetId="4">#REF!</definedName>
    <definedName name="x">#REF!</definedName>
    <definedName name="xa" localSheetId="7">#REF!</definedName>
    <definedName name="xa" localSheetId="9">#REF!</definedName>
    <definedName name="xa" localSheetId="1">#REF!</definedName>
    <definedName name="xa" localSheetId="13">#REF!</definedName>
    <definedName name="xa" localSheetId="12">#REF!</definedName>
    <definedName name="xa" localSheetId="4">#REF!</definedName>
    <definedName name="xa">#REF!</definedName>
    <definedName name="xb" localSheetId="7">#REF!</definedName>
    <definedName name="xb" localSheetId="9">#REF!</definedName>
    <definedName name="xb" localSheetId="1">#REF!</definedName>
    <definedName name="xb" localSheetId="13">#REF!</definedName>
    <definedName name="xb" localSheetId="12">#REF!</definedName>
    <definedName name="xb" localSheetId="4">#REF!</definedName>
    <definedName name="xb">#REF!</definedName>
    <definedName name="xc" localSheetId="7">#REF!</definedName>
    <definedName name="xc" localSheetId="9">#REF!</definedName>
    <definedName name="xc" localSheetId="1">#REF!</definedName>
    <definedName name="xc" localSheetId="13">#REF!</definedName>
    <definedName name="xc" localSheetId="12">#REF!</definedName>
    <definedName name="xc" localSheetId="4">#REF!</definedName>
    <definedName name="xc">#REF!</definedName>
    <definedName name="xd" localSheetId="7">#REF!</definedName>
    <definedName name="xd" localSheetId="9">#REF!</definedName>
    <definedName name="xd" localSheetId="1">#REF!</definedName>
    <definedName name="xd" localSheetId="13">#REF!</definedName>
    <definedName name="xd" localSheetId="12">#REF!</definedName>
    <definedName name="xd" localSheetId="4">#REF!</definedName>
    <definedName name="xd">#REF!</definedName>
    <definedName name="xe" localSheetId="7">#REF!</definedName>
    <definedName name="xe" localSheetId="9">#REF!</definedName>
    <definedName name="xe" localSheetId="1">#REF!</definedName>
    <definedName name="xe" localSheetId="13">#REF!</definedName>
    <definedName name="xe" localSheetId="12">#REF!</definedName>
    <definedName name="xe" localSheetId="4">#REF!</definedName>
    <definedName name="xe">#REF!</definedName>
    <definedName name="xf" localSheetId="7">#REF!</definedName>
    <definedName name="xf" localSheetId="9">#REF!</definedName>
    <definedName name="xf" localSheetId="1">#REF!</definedName>
    <definedName name="xf" localSheetId="13">#REF!</definedName>
    <definedName name="xf" localSheetId="12">#REF!</definedName>
    <definedName name="xf" localSheetId="4">#REF!</definedName>
    <definedName name="xf">#REF!</definedName>
    <definedName name="xk" localSheetId="7">#REF!</definedName>
    <definedName name="xk" localSheetId="9">#REF!</definedName>
    <definedName name="xk" localSheetId="1">#REF!</definedName>
    <definedName name="xk" localSheetId="13">#REF!</definedName>
    <definedName name="xk" localSheetId="12">#REF!</definedName>
    <definedName name="xk" localSheetId="4">#REF!</definedName>
    <definedName name="xk">#REF!</definedName>
    <definedName name="y" localSheetId="7">#REF!</definedName>
    <definedName name="y" localSheetId="9">#REF!</definedName>
    <definedName name="y" localSheetId="1">#REF!</definedName>
    <definedName name="y" localSheetId="13">#REF!</definedName>
    <definedName name="y" localSheetId="12">#REF!</definedName>
    <definedName name="y" localSheetId="4">#REF!</definedName>
    <definedName name="y">#REF!</definedName>
    <definedName name="ya" localSheetId="7">#REF!</definedName>
    <definedName name="ya" localSheetId="9">#REF!</definedName>
    <definedName name="ya" localSheetId="1">#REF!</definedName>
    <definedName name="ya" localSheetId="13">#REF!</definedName>
    <definedName name="ya" localSheetId="12">#REF!</definedName>
    <definedName name="ya" localSheetId="4">#REF!</definedName>
    <definedName name="ya">#REF!</definedName>
    <definedName name="yb" localSheetId="7">#REF!</definedName>
    <definedName name="yb" localSheetId="9">#REF!</definedName>
    <definedName name="yb" localSheetId="1">#REF!</definedName>
    <definedName name="yb" localSheetId="13">#REF!</definedName>
    <definedName name="yb" localSheetId="12">#REF!</definedName>
    <definedName name="yb" localSheetId="4">#REF!</definedName>
    <definedName name="yb">#REF!</definedName>
    <definedName name="yc" localSheetId="7">#REF!</definedName>
    <definedName name="yc" localSheetId="9">#REF!</definedName>
    <definedName name="yc" localSheetId="1">#REF!</definedName>
    <definedName name="yc" localSheetId="13">#REF!</definedName>
    <definedName name="yc" localSheetId="12">#REF!</definedName>
    <definedName name="yc" localSheetId="4">#REF!</definedName>
    <definedName name="yc">#REF!</definedName>
    <definedName name="yd" localSheetId="7">#REF!</definedName>
    <definedName name="yd" localSheetId="9">#REF!</definedName>
    <definedName name="yd" localSheetId="1">#REF!</definedName>
    <definedName name="yd" localSheetId="13">#REF!</definedName>
    <definedName name="yd" localSheetId="12">#REF!</definedName>
    <definedName name="yd" localSheetId="4">#REF!</definedName>
    <definedName name="yd">#REF!</definedName>
    <definedName name="ye" localSheetId="7">#REF!</definedName>
    <definedName name="ye" localSheetId="9">#REF!</definedName>
    <definedName name="ye" localSheetId="1">#REF!</definedName>
    <definedName name="ye" localSheetId="13">#REF!</definedName>
    <definedName name="ye" localSheetId="12">#REF!</definedName>
    <definedName name="ye" localSheetId="4">#REF!</definedName>
    <definedName name="ye">#REF!</definedName>
    <definedName name="yf" localSheetId="7">#REF!</definedName>
    <definedName name="yf" localSheetId="9">#REF!</definedName>
    <definedName name="yf" localSheetId="1">#REF!</definedName>
    <definedName name="yf" localSheetId="13">#REF!</definedName>
    <definedName name="yf" localSheetId="12">#REF!</definedName>
    <definedName name="yf" localSheetId="4">#REF!</definedName>
    <definedName name="yf">#REF!</definedName>
    <definedName name="yk" localSheetId="7">#REF!</definedName>
    <definedName name="yk" localSheetId="9">#REF!</definedName>
    <definedName name="yk" localSheetId="1">#REF!</definedName>
    <definedName name="yk" localSheetId="13">#REF!</definedName>
    <definedName name="yk" localSheetId="12">#REF!</definedName>
    <definedName name="yk" localSheetId="4">#REF!</definedName>
    <definedName name="yk">#REF!</definedName>
    <definedName name="z_" localSheetId="7">#REF!</definedName>
    <definedName name="z_" localSheetId="9">#REF!</definedName>
    <definedName name="z_" localSheetId="1">#REF!</definedName>
    <definedName name="z_" localSheetId="13">#REF!</definedName>
    <definedName name="z_" localSheetId="12">#REF!</definedName>
    <definedName name="z_" localSheetId="4">#REF!</definedName>
    <definedName name="z_">#REF!</definedName>
    <definedName name="Zinstermine_pro_Jahr" localSheetId="7">#REF!</definedName>
    <definedName name="Zinstermine_pro_Jahr" localSheetId="9">#REF!</definedName>
    <definedName name="Zinstermine_pro_Jahr" localSheetId="1">#REF!</definedName>
    <definedName name="Zinstermine_pro_Jahr" localSheetId="13">#REF!</definedName>
    <definedName name="Zinstermine_pro_Jahr" localSheetId="12">#REF!</definedName>
    <definedName name="Zinstermine_pro_Jahr" localSheetId="4">#REF!</definedName>
    <definedName name="Zinstermine_pro_Jahr">#REF!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5" i="31" l="1"/>
  <c r="A25" i="31"/>
  <c r="A16" i="31"/>
  <c r="B14" i="32"/>
  <c r="B14" i="31"/>
  <c r="C7" i="29"/>
  <c r="C11" i="29"/>
  <c r="B11" i="29"/>
  <c r="C6" i="29"/>
  <c r="C3" i="29"/>
  <c r="C2" i="29"/>
  <c r="O7" i="17"/>
  <c r="C8" i="17"/>
  <c r="D8" i="17"/>
  <c r="E8" i="17"/>
  <c r="F8" i="17"/>
  <c r="G8" i="17"/>
  <c r="H8" i="17"/>
  <c r="I8" i="17"/>
  <c r="J8" i="17"/>
  <c r="K8" i="17"/>
  <c r="L8" i="17"/>
  <c r="M8" i="17"/>
  <c r="N8" i="17"/>
  <c r="B8" i="17"/>
  <c r="O3" i="17"/>
  <c r="C4" i="17"/>
  <c r="D4" i="17"/>
  <c r="E4" i="17"/>
  <c r="F4" i="17"/>
  <c r="G4" i="17"/>
  <c r="H4" i="17"/>
  <c r="I4" i="17"/>
  <c r="J4" i="17"/>
  <c r="K4" i="17"/>
  <c r="L4" i="17"/>
  <c r="M4" i="17"/>
  <c r="N4" i="17"/>
  <c r="B4" i="17"/>
  <c r="B17" i="17"/>
  <c r="B18" i="17"/>
  <c r="E8" i="24"/>
  <c r="E7" i="24"/>
  <c r="E6" i="24"/>
  <c r="E5" i="24"/>
  <c r="E4" i="24"/>
  <c r="E3" i="24"/>
  <c r="B22" i="17"/>
  <c r="B21" i="17"/>
  <c r="N9" i="17"/>
  <c r="M9" i="17"/>
  <c r="L9" i="17"/>
  <c r="K9" i="17"/>
  <c r="J9" i="17"/>
  <c r="I9" i="17"/>
  <c r="H9" i="17"/>
  <c r="G9" i="17"/>
  <c r="F9" i="17"/>
  <c r="E9" i="17"/>
  <c r="D9" i="17"/>
  <c r="C9" i="17"/>
  <c r="B9" i="17"/>
  <c r="B10" i="17"/>
  <c r="A22" i="17"/>
  <c r="A21" i="17"/>
  <c r="A18" i="17"/>
  <c r="A17" i="17"/>
  <c r="A14" i="17"/>
  <c r="A13" i="17"/>
  <c r="Q7" i="17"/>
  <c r="P7" i="17"/>
  <c r="Q3" i="17"/>
  <c r="P3" i="17"/>
  <c r="O4" i="19"/>
  <c r="N4" i="19"/>
  <c r="O3" i="19"/>
  <c r="N3" i="19"/>
  <c r="E16" i="18"/>
  <c r="E15" i="18"/>
  <c r="B14" i="18"/>
  <c r="C13" i="18"/>
  <c r="D13" i="18"/>
  <c r="E13" i="18"/>
  <c r="C12" i="18"/>
  <c r="D12" i="18"/>
  <c r="E12" i="18"/>
  <c r="C10" i="18"/>
  <c r="D10" i="18"/>
  <c r="E10" i="18"/>
  <c r="C8" i="18"/>
  <c r="D8" i="18"/>
  <c r="E8" i="18"/>
  <c r="C6" i="18"/>
  <c r="D6" i="18"/>
  <c r="E6" i="18"/>
  <c r="C4" i="18"/>
  <c r="D4" i="18"/>
  <c r="E4" i="18"/>
  <c r="C2" i="18"/>
  <c r="O13" i="17"/>
  <c r="C18" i="17"/>
  <c r="F10" i="17"/>
  <c r="G18" i="17"/>
  <c r="J10" i="17"/>
  <c r="K18" i="17"/>
  <c r="N10" i="17"/>
  <c r="O18" i="17"/>
  <c r="D10" i="17"/>
  <c r="E18" i="17"/>
  <c r="H10" i="17"/>
  <c r="I18" i="17"/>
  <c r="L10" i="17"/>
  <c r="M18" i="17"/>
  <c r="N14" i="17"/>
  <c r="M10" i="17"/>
  <c r="N18" i="17"/>
  <c r="C14" i="17"/>
  <c r="G14" i="17"/>
  <c r="K14" i="17"/>
  <c r="O14" i="17"/>
  <c r="D2" i="18"/>
  <c r="C3" i="18"/>
  <c r="D3" i="18"/>
  <c r="E3" i="18"/>
  <c r="C5" i="18"/>
  <c r="D5" i="18"/>
  <c r="E5" i="18"/>
  <c r="C7" i="18"/>
  <c r="D7" i="18"/>
  <c r="E7" i="18"/>
  <c r="C9" i="18"/>
  <c r="D9" i="18"/>
  <c r="E9" i="18"/>
  <c r="C11" i="18"/>
  <c r="D11" i="18"/>
  <c r="E11" i="18"/>
  <c r="N5" i="17"/>
  <c r="D13" i="17"/>
  <c r="F13" i="17"/>
  <c r="H13" i="17"/>
  <c r="J13" i="17"/>
  <c r="L13" i="17"/>
  <c r="N13" i="17"/>
  <c r="C13" i="17"/>
  <c r="E13" i="17"/>
  <c r="G13" i="17"/>
  <c r="I13" i="17"/>
  <c r="K13" i="17"/>
  <c r="M13" i="17"/>
  <c r="M14" i="17"/>
  <c r="E14" i="17"/>
  <c r="I14" i="17"/>
  <c r="O17" i="17"/>
  <c r="N6" i="17"/>
  <c r="B13" i="17"/>
  <c r="L14" i="17"/>
  <c r="K10" i="17"/>
  <c r="L18" i="17"/>
  <c r="H14" i="17"/>
  <c r="G10" i="17"/>
  <c r="H18" i="17"/>
  <c r="D14" i="17"/>
  <c r="C10" i="17"/>
  <c r="D18" i="17"/>
  <c r="J14" i="17"/>
  <c r="I10" i="17"/>
  <c r="J18" i="17"/>
  <c r="F14" i="17"/>
  <c r="E10" i="17"/>
  <c r="F18" i="17"/>
  <c r="D14" i="18"/>
  <c r="E2" i="18"/>
  <c r="E14" i="18"/>
  <c r="C14" i="18"/>
  <c r="L5" i="17"/>
  <c r="H5" i="17"/>
  <c r="D5" i="17"/>
  <c r="M5" i="17"/>
  <c r="I5" i="17"/>
  <c r="E5" i="17"/>
  <c r="J5" i="17"/>
  <c r="F5" i="17"/>
  <c r="B5" i="17"/>
  <c r="K5" i="17"/>
  <c r="G5" i="17"/>
  <c r="C5" i="17"/>
  <c r="I4" i="14"/>
  <c r="H4" i="14"/>
  <c r="C17" i="17"/>
  <c r="B6" i="17"/>
  <c r="J17" i="17"/>
  <c r="I6" i="17"/>
  <c r="D17" i="17"/>
  <c r="C6" i="17"/>
  <c r="L17" i="17"/>
  <c r="K6" i="17"/>
  <c r="G17" i="17"/>
  <c r="F6" i="17"/>
  <c r="F17" i="17"/>
  <c r="E6" i="17"/>
  <c r="N17" i="17"/>
  <c r="M6" i="17"/>
  <c r="I17" i="17"/>
  <c r="H6" i="17"/>
  <c r="B14" i="17"/>
  <c r="H17" i="17"/>
  <c r="G6" i="17"/>
  <c r="K17" i="17"/>
  <c r="J6" i="17"/>
  <c r="E17" i="17"/>
  <c r="D6" i="17"/>
  <c r="M17" i="17"/>
  <c r="L6" i="17"/>
</calcChain>
</file>

<file path=xl/sharedStrings.xml><?xml version="1.0" encoding="utf-8"?>
<sst xmlns="http://schemas.openxmlformats.org/spreadsheetml/2006/main" count="159" uniqueCount="102">
  <si>
    <t>Datum</t>
  </si>
  <si>
    <t>Umsätze und Kosten (in tausend Euro)</t>
  </si>
  <si>
    <t>Standabweichung</t>
  </si>
  <si>
    <t>Varianz</t>
  </si>
  <si>
    <t xml:space="preserve">Monat </t>
  </si>
  <si>
    <t>Jan. - Dez.</t>
  </si>
  <si>
    <t>Umsatz</t>
  </si>
  <si>
    <t>Kosten</t>
  </si>
  <si>
    <t xml:space="preserve"> </t>
  </si>
  <si>
    <t>Temp. in °C</t>
  </si>
  <si>
    <t>Standabw.</t>
  </si>
  <si>
    <t>=STABW.S(B4:G4)</t>
  </si>
  <si>
    <t>=VAR.S(B4:G4)</t>
  </si>
  <si>
    <t>Standardabweichung</t>
  </si>
  <si>
    <t>Mittelwert</t>
  </si>
  <si>
    <t>Test 12</t>
  </si>
  <si>
    <t>Test 11</t>
  </si>
  <si>
    <t>Test 10</t>
  </si>
  <si>
    <t>Test 9</t>
  </si>
  <si>
    <t>Test 8</t>
  </si>
  <si>
    <t>Test 7</t>
  </si>
  <si>
    <t>Test 6</t>
  </si>
  <si>
    <t>Test 5</t>
  </si>
  <si>
    <t>Test 4</t>
  </si>
  <si>
    <t>Test 3</t>
  </si>
  <si>
    <t>Test 2</t>
  </si>
  <si>
    <t>Test 1</t>
  </si>
  <si>
    <t>Quadrate der Abweichung</t>
  </si>
  <si>
    <t>Abweichung absolut</t>
  </si>
  <si>
    <t>Abweichung vom Mittelwert</t>
  </si>
  <si>
    <t>Punkte</t>
  </si>
  <si>
    <t xml:space="preserve">Test </t>
  </si>
  <si>
    <t>arithm. Mittel</t>
  </si>
  <si>
    <t>Abweichung v. Mittelwert</t>
  </si>
  <si>
    <t>Streuung</t>
  </si>
  <si>
    <t>Abweichung v. Mittelwert quadriert</t>
  </si>
  <si>
    <t>Testergebnisse</t>
  </si>
  <si>
    <t>Median</t>
  </si>
  <si>
    <t>Modalwert</t>
  </si>
  <si>
    <t>Frauen</t>
  </si>
  <si>
    <t>Männer</t>
  </si>
  <si>
    <t>mittl. Abweichung</t>
  </si>
  <si>
    <t>Wurzel a. Abweichung v. Mittelwert quadriert</t>
  </si>
  <si>
    <t>Zufriedenheit Service</t>
  </si>
  <si>
    <t>Nr.</t>
  </si>
  <si>
    <t>Anzahl Sterne</t>
  </si>
  <si>
    <t>Häufigster Wert</t>
  </si>
  <si>
    <t>Mittlere Abweichung</t>
  </si>
  <si>
    <t>Wetterstation</t>
  </si>
  <si>
    <t>Bestellt</t>
  </si>
  <si>
    <t>Ster</t>
  </si>
  <si>
    <t>Hartholz</t>
  </si>
  <si>
    <t>Weicholz</t>
  </si>
  <si>
    <t>Scheite</t>
  </si>
  <si>
    <t>tats</t>
  </si>
  <si>
    <t>Abw. zu hoch</t>
  </si>
  <si>
    <t>Signifikanztest</t>
  </si>
  <si>
    <t xml:space="preserve">unterstellte </t>
  </si>
  <si>
    <t>unbekannte p(Hartholz):</t>
  </si>
  <si>
    <t>zu erwarten</t>
  </si>
  <si>
    <t>Manche eher nicht</t>
  </si>
  <si>
    <t>mit Signifikanztest lassen sich solche Werte identifizieren, die innerhalb eines</t>
  </si>
  <si>
    <t>frei wählbaren Restrisikos, eher nicht für die unterstellte p sprechen.</t>
  </si>
  <si>
    <t>hier: bechweren, wenn das Risiko, sich irrtülich zu beschweren bei unter 10% liegt.</t>
  </si>
  <si>
    <t>Hypothese, die ich glauben möchte:</t>
  </si>
  <si>
    <t>p=2/3</t>
  </si>
  <si>
    <t>Nullhypothese:</t>
  </si>
  <si>
    <t>Alternativhypothese:</t>
  </si>
  <si>
    <t>p&lt;2/3</t>
  </si>
  <si>
    <t>Entscheidung:</t>
  </si>
  <si>
    <t>Nehme ich Alternativhypothese an und verwerfe Nullhypothese?</t>
  </si>
  <si>
    <t>...</t>
  </si>
  <si>
    <t>Sollte Ergebnis der Stichprobe eine Ausnahme darstellen, die sich höchtens jede</t>
  </si>
  <si>
    <t>10. Stichprobe liefert, dann ist alles für mich ok</t>
  </si>
  <si>
    <t>Signifikanzniveau:</t>
  </si>
  <si>
    <t>Alpha=10%</t>
  </si>
  <si>
    <t>Sollte ich die Nullhypothese ablehnen, so nur mit einer Wahrscheinlichkeit von</t>
  </si>
  <si>
    <t>höchtesn 10%</t>
  </si>
  <si>
    <t>Grundstück 1</t>
  </si>
  <si>
    <t>Grundstück 2</t>
  </si>
  <si>
    <t>Grundstück 3</t>
  </si>
  <si>
    <t>Grundstück 4</t>
  </si>
  <si>
    <t>Grundstück 5</t>
  </si>
  <si>
    <t>Grundstück 6</t>
  </si>
  <si>
    <t>Grundstück 7</t>
  </si>
  <si>
    <t>Grundstück 8</t>
  </si>
  <si>
    <t>Grundstück 9</t>
  </si>
  <si>
    <t>Grundstück 10</t>
  </si>
  <si>
    <t>Qualitätsprüfung</t>
  </si>
  <si>
    <t>VA-49923</t>
  </si>
  <si>
    <t>Schraubenlänge</t>
  </si>
  <si>
    <t>Vorgabewert</t>
  </si>
  <si>
    <t>t-Test:</t>
  </si>
  <si>
    <t>Signifikanzniveau</t>
  </si>
  <si>
    <t>Alpha=0,05</t>
  </si>
  <si>
    <t xml:space="preserve">Irrtumswahrscheinlichkeit: </t>
  </si>
  <si>
    <t>üblicherweise</t>
  </si>
  <si>
    <t>Mit einer Wahrscheinlichkeit von höchstens 5 % wird die Hypothese abgelehnt, owohl sie eigentlich korrekt ist</t>
  </si>
  <si>
    <t>15 cm</t>
  </si>
  <si>
    <t xml:space="preserve">Altenativhypothese: </t>
  </si>
  <si>
    <t>=</t>
  </si>
  <si>
    <t>&lt;&gt;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</si>
</sst>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\ _D_M"/>
    <numFmt numFmtId="166" formatCode="[$-407]d/\ mmm/\ ;@"/>
    <numFmt numFmtId="167" formatCode="[hh]:mm"/>
    <numFmt numFmtId="168" formatCode="0.000"/>
    <numFmt numFmtId="169" formatCode="0.\-\ &quot;€/m²&quot;"/>
    <numFmt numFmtId="170" formatCode="0.0\ &quot;cm&quot;"/>
  </numFmts>
  <fonts count="1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u/>
      <sz val="10"/>
      <color indexed="12"/>
      <name val="Arial"/>
      <family val="2"/>
    </font>
    <font>
      <sz val="1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Verdana"/>
      <family val="2"/>
    </font>
    <font>
      <b/>
      <sz val="10"/>
      <name val="Verdana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Schriftart für Textkörper"/>
      <family val="2"/>
    </font>
    <font>
      <b/>
      <sz val="12"/>
      <color theme="0"/>
      <name val="Schriftart für Textkörper"/>
      <family val="2"/>
    </font>
    <font>
      <sz val="10"/>
      <name val="Arial"/>
    </font>
    <font>
      <b/>
      <sz val="12"/>
      <color theme="3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5" applyNumberFormat="0" applyFill="0" applyAlignment="0" applyProtection="0"/>
    <xf numFmtId="167" fontId="7" fillId="3" borderId="1" applyNumberFormat="0" applyFill="0" applyBorder="0" applyAlignment="0" applyProtection="0">
      <alignment horizontal="center"/>
    </xf>
    <xf numFmtId="0" fontId="8" fillId="3" borderId="2" applyNumberFormat="0" applyBorder="0" applyAlignment="0" applyProtection="0"/>
    <xf numFmtId="0" fontId="12" fillId="0" borderId="0"/>
    <xf numFmtId="9" fontId="14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1" fillId="0" borderId="0"/>
  </cellStyleXfs>
  <cellXfs count="7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3" fontId="5" fillId="0" borderId="0" xfId="0" applyNumberFormat="1" applyFont="1"/>
    <xf numFmtId="166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3" fontId="5" fillId="0" borderId="1" xfId="0" applyNumberFormat="1" applyFont="1" applyBorder="1" applyAlignment="1"/>
    <xf numFmtId="3" fontId="5" fillId="0" borderId="1" xfId="0" applyNumberFormat="1" applyFont="1" applyBorder="1" applyAlignment="1">
      <alignment horizontal="right"/>
    </xf>
    <xf numFmtId="2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3" fontId="5" fillId="0" borderId="1" xfId="0" applyNumberFormat="1" applyFont="1" applyBorder="1"/>
    <xf numFmtId="165" fontId="5" fillId="0" borderId="0" xfId="0" applyNumberFormat="1" applyFont="1" applyAlignment="1">
      <alignment horizontal="left"/>
    </xf>
    <xf numFmtId="165" fontId="5" fillId="0" borderId="0" xfId="0" applyNumberFormat="1" applyFont="1"/>
    <xf numFmtId="0" fontId="5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3" fillId="2" borderId="1" xfId="0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centerContinuous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6" borderId="1" xfId="0" applyFont="1" applyFill="1" applyBorder="1"/>
    <xf numFmtId="0" fontId="2" fillId="6" borderId="2" xfId="0" applyFont="1" applyFill="1" applyBorder="1"/>
    <xf numFmtId="0" fontId="2" fillId="7" borderId="1" xfId="0" applyFont="1" applyFill="1" applyBorder="1"/>
    <xf numFmtId="2" fontId="2" fillId="6" borderId="2" xfId="0" applyNumberFormat="1" applyFont="1" applyFill="1" applyBorder="1"/>
    <xf numFmtId="2" fontId="2" fillId="7" borderId="1" xfId="0" applyNumberFormat="1" applyFont="1" applyFill="1" applyBorder="1"/>
    <xf numFmtId="0" fontId="9" fillId="0" borderId="1" xfId="7" applyFont="1" applyFill="1" applyBorder="1" applyAlignment="1">
      <alignment horizontal="center" vertical="center"/>
    </xf>
    <xf numFmtId="0" fontId="9" fillId="0" borderId="1" xfId="7" applyFont="1" applyFill="1" applyBorder="1" applyAlignment="1">
      <alignment horizontal="center" vertical="center" wrapText="1"/>
    </xf>
    <xf numFmtId="0" fontId="10" fillId="0" borderId="0" xfId="1" applyFont="1"/>
    <xf numFmtId="0" fontId="10" fillId="0" borderId="1" xfId="7" applyFont="1" applyFill="1" applyBorder="1" applyAlignment="1">
      <alignment horizontal="right" vertical="center" indent="1"/>
    </xf>
    <xf numFmtId="1" fontId="10" fillId="0" borderId="1" xfId="6" applyNumberFormat="1" applyFont="1" applyFill="1" applyBorder="1" applyAlignment="1">
      <alignment horizontal="right" vertical="center" indent="1"/>
    </xf>
    <xf numFmtId="0" fontId="10" fillId="0" borderId="0" xfId="1" applyFont="1" applyBorder="1"/>
    <xf numFmtId="0" fontId="11" fillId="0" borderId="1" xfId="7" applyFont="1" applyFill="1" applyBorder="1" applyAlignment="1">
      <alignment horizontal="right" vertical="center"/>
    </xf>
    <xf numFmtId="1" fontId="10" fillId="5" borderId="1" xfId="6" applyNumberFormat="1" applyFont="1" applyFill="1" applyBorder="1" applyAlignment="1">
      <alignment horizontal="right" vertical="center" indent="1"/>
    </xf>
    <xf numFmtId="1" fontId="10" fillId="4" borderId="1" xfId="6" applyNumberFormat="1" applyFont="1" applyFill="1" applyBorder="1" applyAlignment="1">
      <alignment horizontal="right" vertical="center" indent="1"/>
    </xf>
    <xf numFmtId="0" fontId="12" fillId="0" borderId="0" xfId="8"/>
    <xf numFmtId="0" fontId="13" fillId="8" borderId="1" xfId="8" applyFont="1" applyFill="1" applyBorder="1"/>
    <xf numFmtId="0" fontId="12" fillId="0" borderId="6" xfId="8" applyBorder="1"/>
    <xf numFmtId="0" fontId="12" fillId="0" borderId="1" xfId="8" applyFont="1" applyBorder="1"/>
    <xf numFmtId="0" fontId="12" fillId="0" borderId="3" xfId="8" applyBorder="1"/>
    <xf numFmtId="168" fontId="12" fillId="5" borderId="6" xfId="8" applyNumberFormat="1" applyFill="1" applyBorder="1"/>
    <xf numFmtId="168" fontId="12" fillId="5" borderId="3" xfId="8" applyNumberFormat="1" applyFill="1" applyBorder="1"/>
    <xf numFmtId="12" fontId="0" fillId="0" borderId="0" xfId="0" applyNumberFormat="1"/>
    <xf numFmtId="1" fontId="0" fillId="0" borderId="0" xfId="0" applyNumberFormat="1"/>
    <xf numFmtId="0" fontId="9" fillId="0" borderId="2" xfId="7" applyFont="1" applyFill="1" applyBorder="1" applyAlignment="1">
      <alignment horizontal="center" vertical="center"/>
    </xf>
    <xf numFmtId="0" fontId="9" fillId="0" borderId="4" xfId="7" applyFont="1" applyFill="1" applyBorder="1" applyAlignment="1">
      <alignment horizontal="center" vertical="center"/>
    </xf>
    <xf numFmtId="0" fontId="11" fillId="0" borderId="2" xfId="7" applyFont="1" applyFill="1" applyBorder="1" applyAlignment="1">
      <alignment horizontal="center" vertical="center"/>
    </xf>
    <xf numFmtId="0" fontId="11" fillId="0" borderId="4" xfId="7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5" xfId="5" applyFill="1" applyAlignment="1">
      <alignment horizontal="center"/>
    </xf>
    <xf numFmtId="0" fontId="1" fillId="0" borderId="1" xfId="11" applyBorder="1"/>
    <xf numFmtId="169" fontId="1" fillId="0" borderId="1" xfId="11" applyNumberFormat="1" applyBorder="1"/>
    <xf numFmtId="0" fontId="1" fillId="0" borderId="0" xfId="11"/>
    <xf numFmtId="0" fontId="15" fillId="0" borderId="5" xfId="5" applyNumberFormat="1" applyFont="1" applyAlignment="1" applyProtection="1">
      <alignment horizontal="center" vertical="center"/>
      <protection locked="0"/>
    </xf>
    <xf numFmtId="0" fontId="5" fillId="0" borderId="0" xfId="1" applyFont="1"/>
    <xf numFmtId="0" fontId="6" fillId="0" borderId="0" xfId="10" applyNumberFormat="1" applyBorder="1" applyAlignment="1" applyProtection="1">
      <alignment horizontal="center" vertical="center"/>
      <protection locked="0"/>
    </xf>
    <xf numFmtId="0" fontId="3" fillId="9" borderId="1" xfId="1" applyNumberFormat="1" applyFont="1" applyFill="1" applyBorder="1" applyAlignment="1" applyProtection="1">
      <alignment horizontal="center" vertical="center"/>
      <protection locked="0"/>
    </xf>
    <xf numFmtId="0" fontId="3" fillId="9" borderId="1" xfId="1" applyFont="1" applyFill="1" applyBorder="1" applyAlignment="1">
      <alignment horizontal="center"/>
    </xf>
    <xf numFmtId="170" fontId="5" fillId="0" borderId="1" xfId="1" applyNumberFormat="1" applyFont="1" applyBorder="1" applyAlignment="1" applyProtection="1">
      <alignment horizontal="center" vertical="center"/>
      <protection locked="0"/>
    </xf>
    <xf numFmtId="170" fontId="5" fillId="0" borderId="1" xfId="1" applyNumberFormat="1" applyFont="1" applyBorder="1" applyAlignment="1">
      <alignment horizontal="center"/>
    </xf>
    <xf numFmtId="170" fontId="5" fillId="0" borderId="7" xfId="1" applyNumberFormat="1" applyFont="1" applyBorder="1" applyAlignment="1" applyProtection="1">
      <alignment horizontal="center" vertical="center"/>
      <protection locked="0"/>
    </xf>
    <xf numFmtId="170" fontId="5" fillId="0" borderId="7" xfId="1" applyNumberFormat="1" applyFont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0" fontId="5" fillId="0" borderId="0" xfId="1" applyNumberFormat="1" applyFont="1" applyBorder="1" applyAlignment="1" applyProtection="1">
      <alignment horizontal="center" vertical="center"/>
      <protection locked="0"/>
    </xf>
    <xf numFmtId="0" fontId="5" fillId="0" borderId="0" xfId="1" applyFont="1" applyBorder="1"/>
    <xf numFmtId="9" fontId="5" fillId="0" borderId="0" xfId="9" applyFont="1"/>
    <xf numFmtId="0" fontId="5" fillId="0" borderId="0" xfId="1" quotePrefix="1" applyFont="1"/>
  </cellXfs>
  <cellStyles count="12">
    <cellStyle name="Euro" xfId="2"/>
    <cellStyle name="Euro 2" xfId="3"/>
    <cellStyle name="Hyperlink 2" xfId="4"/>
    <cellStyle name="Prozent" xfId="9" builtinId="5"/>
    <cellStyle name="Standard" xfId="0" builtinId="0"/>
    <cellStyle name="Standard 2" xfId="1"/>
    <cellStyle name="Standard 3" xfId="8"/>
    <cellStyle name="Standard 4" xfId="11"/>
    <cellStyle name="Tabellenbeschriftung" xfId="7"/>
    <cellStyle name="Tabellendaten 4" xfId="6"/>
    <cellStyle name="Überschrift 3" xfId="5" builtinId="18"/>
    <cellStyle name="Überschrift 4" xfId="10" builtinId="19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FFE8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worksheet" Target="worksheets/sheet10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" Type="http://schemas.openxmlformats.org/officeDocument/2006/relationships/chartsheet" Target="chartsheets/sheet2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4.xml"/><Relationship Id="rId12" Type="http://schemas.openxmlformats.org/officeDocument/2006/relationships/worksheet" Target="worksheets/sheet9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calcChain" Target="calcChain.xml"/><Relationship Id="rId2" Type="http://schemas.openxmlformats.org/officeDocument/2006/relationships/worksheet" Target="worksheets/sheet1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externalLink" Target="externalLinks/externalLink14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worksheet" Target="worksheets/sheet8.xml"/><Relationship Id="rId24" Type="http://schemas.openxmlformats.org/officeDocument/2006/relationships/externalLink" Target="externalLinks/externalLink9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5" Type="http://schemas.openxmlformats.org/officeDocument/2006/relationships/worksheet" Target="worksheets/sheet12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10" Type="http://schemas.openxmlformats.org/officeDocument/2006/relationships/worksheet" Target="worksheets/sheet7.xml"/><Relationship Id="rId19" Type="http://schemas.openxmlformats.org/officeDocument/2006/relationships/externalLink" Target="externalLinks/externalLink4.xml"/><Relationship Id="rId31" Type="http://schemas.openxmlformats.org/officeDocument/2006/relationships/styles" Target="styles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6.xml"/><Relationship Id="rId14" Type="http://schemas.openxmlformats.org/officeDocument/2006/relationships/worksheet" Target="worksheets/sheet11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7385960"/>
        <c:axId val="417384000"/>
      </c:barChart>
      <c:catAx>
        <c:axId val="417385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7384000"/>
        <c:crosses val="autoZero"/>
        <c:auto val="1"/>
        <c:lblAlgn val="ctr"/>
        <c:lblOffset val="100"/>
        <c:noMultiLvlLbl val="0"/>
      </c:catAx>
      <c:valAx>
        <c:axId val="41738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7385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Varianz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'Testergebnisse-E '!$A$17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'Testergebnisse-E '!$C$17:$O$17</c:f>
              <c:numCache>
                <c:formatCode>General</c:formatCode>
                <c:ptCount val="13"/>
                <c:pt idx="0">
                  <c:v>289</c:v>
                </c:pt>
                <c:pt idx="1">
                  <c:v>256</c:v>
                </c:pt>
                <c:pt idx="2">
                  <c:v>64</c:v>
                </c:pt>
                <c:pt idx="3">
                  <c:v>16</c:v>
                </c:pt>
                <c:pt idx="4">
                  <c:v>9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9</c:v>
                </c:pt>
                <c:pt idx="9">
                  <c:v>36</c:v>
                </c:pt>
                <c:pt idx="10">
                  <c:v>64</c:v>
                </c:pt>
                <c:pt idx="11">
                  <c:v>81</c:v>
                </c:pt>
                <c:pt idx="12">
                  <c:v>441</c:v>
                </c:pt>
              </c:numCache>
            </c:numRef>
          </c:val>
        </c:ser>
        <c:ser>
          <c:idx val="1"/>
          <c:order val="1"/>
          <c:tx>
            <c:strRef>
              <c:f>'Testergebnisse-E '!$A$18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'Testergebnisse-E '!$C$18:$O$18</c:f>
              <c:numCache>
                <c:formatCode>General</c:formatCode>
                <c:ptCount val="13"/>
                <c:pt idx="0">
                  <c:v>27</c:v>
                </c:pt>
                <c:pt idx="1">
                  <c:v>1156</c:v>
                </c:pt>
                <c:pt idx="2">
                  <c:v>441</c:v>
                </c:pt>
                <c:pt idx="3">
                  <c:v>169</c:v>
                </c:pt>
                <c:pt idx="4">
                  <c:v>16</c:v>
                </c:pt>
                <c:pt idx="5">
                  <c:v>4</c:v>
                </c:pt>
                <c:pt idx="6">
                  <c:v>36</c:v>
                </c:pt>
                <c:pt idx="7">
                  <c:v>100</c:v>
                </c:pt>
                <c:pt idx="8">
                  <c:v>169</c:v>
                </c:pt>
                <c:pt idx="9">
                  <c:v>256</c:v>
                </c:pt>
                <c:pt idx="10">
                  <c:v>324</c:v>
                </c:pt>
                <c:pt idx="11">
                  <c:v>529</c:v>
                </c:pt>
                <c:pt idx="12">
                  <c:v>676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7386744"/>
        <c:axId val="417384392"/>
      </c:barChart>
      <c:catAx>
        <c:axId val="417386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7384392"/>
        <c:crosses val="autoZero"/>
        <c:auto val="1"/>
        <c:lblAlgn val="ctr"/>
        <c:lblOffset val="100"/>
        <c:noMultiLvlLbl val="0"/>
      </c:catAx>
      <c:valAx>
        <c:axId val="417384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7386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Streuung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'Testergebnisse-E '!$A$13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'Testergebnisse-E '!$C$13:$O$13</c:f>
              <c:numCache>
                <c:formatCode>General</c:formatCode>
                <c:ptCount val="13"/>
                <c:pt idx="0">
                  <c:v>-17</c:v>
                </c:pt>
                <c:pt idx="1">
                  <c:v>-16</c:v>
                </c:pt>
                <c:pt idx="2">
                  <c:v>-8</c:v>
                </c:pt>
                <c:pt idx="3">
                  <c:v>-4</c:v>
                </c:pt>
                <c:pt idx="4">
                  <c:v>-3</c:v>
                </c:pt>
                <c:pt idx="5">
                  <c:v>-1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6</c:v>
                </c:pt>
                <c:pt idx="10">
                  <c:v>8</c:v>
                </c:pt>
                <c:pt idx="11">
                  <c:v>9</c:v>
                </c:pt>
                <c:pt idx="12">
                  <c:v>21</c:v>
                </c:pt>
              </c:numCache>
            </c:numRef>
          </c:val>
        </c:ser>
        <c:ser>
          <c:idx val="1"/>
          <c:order val="1"/>
          <c:tx>
            <c:strRef>
              <c:f>'Testergebnisse-E '!$A$14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'Testergebnisse-E '!$C$14:$O$14</c:f>
              <c:numCache>
                <c:formatCode>General</c:formatCode>
                <c:ptCount val="13"/>
                <c:pt idx="0">
                  <c:v>-42</c:v>
                </c:pt>
                <c:pt idx="1">
                  <c:v>-34</c:v>
                </c:pt>
                <c:pt idx="2">
                  <c:v>-21</c:v>
                </c:pt>
                <c:pt idx="3">
                  <c:v>-13</c:v>
                </c:pt>
                <c:pt idx="4">
                  <c:v>-4</c:v>
                </c:pt>
                <c:pt idx="5">
                  <c:v>2</c:v>
                </c:pt>
                <c:pt idx="6">
                  <c:v>6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18</c:v>
                </c:pt>
                <c:pt idx="11">
                  <c:v>23</c:v>
                </c:pt>
                <c:pt idx="12">
                  <c:v>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0034664"/>
        <c:axId val="420036232"/>
      </c:barChart>
      <c:catAx>
        <c:axId val="42003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0036232"/>
        <c:crosses val="autoZero"/>
        <c:auto val="1"/>
        <c:lblAlgn val="ctr"/>
        <c:lblOffset val="100"/>
        <c:noMultiLvlLbl val="0"/>
      </c:catAx>
      <c:valAx>
        <c:axId val="420036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Punkte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0034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Varianz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'Testergebnisse-E '!$A$17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'Testergebnisse-E '!$C$17:$O$17</c:f>
              <c:numCache>
                <c:formatCode>General</c:formatCode>
                <c:ptCount val="13"/>
                <c:pt idx="0">
                  <c:v>289</c:v>
                </c:pt>
                <c:pt idx="1">
                  <c:v>256</c:v>
                </c:pt>
                <c:pt idx="2">
                  <c:v>64</c:v>
                </c:pt>
                <c:pt idx="3">
                  <c:v>16</c:v>
                </c:pt>
                <c:pt idx="4">
                  <c:v>9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9</c:v>
                </c:pt>
                <c:pt idx="9">
                  <c:v>36</c:v>
                </c:pt>
                <c:pt idx="10">
                  <c:v>64</c:v>
                </c:pt>
                <c:pt idx="11">
                  <c:v>81</c:v>
                </c:pt>
                <c:pt idx="12">
                  <c:v>441</c:v>
                </c:pt>
              </c:numCache>
            </c:numRef>
          </c:val>
        </c:ser>
        <c:ser>
          <c:idx val="1"/>
          <c:order val="1"/>
          <c:tx>
            <c:strRef>
              <c:f>'Testergebnisse-E '!$A$18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'Testergebnisse-E '!$C$18:$O$18</c:f>
              <c:numCache>
                <c:formatCode>General</c:formatCode>
                <c:ptCount val="13"/>
                <c:pt idx="0">
                  <c:v>27</c:v>
                </c:pt>
                <c:pt idx="1">
                  <c:v>1156</c:v>
                </c:pt>
                <c:pt idx="2">
                  <c:v>441</c:v>
                </c:pt>
                <c:pt idx="3">
                  <c:v>169</c:v>
                </c:pt>
                <c:pt idx="4">
                  <c:v>16</c:v>
                </c:pt>
                <c:pt idx="5">
                  <c:v>4</c:v>
                </c:pt>
                <c:pt idx="6">
                  <c:v>36</c:v>
                </c:pt>
                <c:pt idx="7">
                  <c:v>100</c:v>
                </c:pt>
                <c:pt idx="8">
                  <c:v>169</c:v>
                </c:pt>
                <c:pt idx="9">
                  <c:v>256</c:v>
                </c:pt>
                <c:pt idx="10">
                  <c:v>324</c:v>
                </c:pt>
                <c:pt idx="11">
                  <c:v>529</c:v>
                </c:pt>
                <c:pt idx="12">
                  <c:v>676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0037016"/>
        <c:axId val="420037408"/>
      </c:barChart>
      <c:catAx>
        <c:axId val="4200370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0037408"/>
        <c:crosses val="autoZero"/>
        <c:auto val="1"/>
        <c:lblAlgn val="ctr"/>
        <c:lblOffset val="100"/>
        <c:noMultiLvlLbl val="0"/>
      </c:catAx>
      <c:valAx>
        <c:axId val="42003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Punkte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0037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3"/>
  </sheetPr>
  <sheetViews>
    <sheetView zoomScale="69" workbookViewId="0" zoomToFit="1"/>
  </sheetViews>
  <pageMargins left="0.7" right="0.7" top="0.78740157499999996" bottom="0.78740157499999996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3"/>
  </sheetPr>
  <sheetViews>
    <sheetView zoomScale="69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1869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1</xdr:rowOff>
    </xdr:from>
    <xdr:to>
      <xdr:col>13</xdr:col>
      <xdr:colOff>285750</xdr:colOff>
      <xdr:row>54</xdr:row>
      <xdr:rowOff>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3250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3250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519113</xdr:colOff>
      <xdr:row>4</xdr:row>
      <xdr:rowOff>33337</xdr:rowOff>
    </xdr:from>
    <xdr:to>
      <xdr:col>7</xdr:col>
      <xdr:colOff>519113</xdr:colOff>
      <xdr:row>5</xdr:row>
      <xdr:rowOff>176212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rot="5400000" flipH="1">
          <a:off x="4286250" y="971550"/>
          <a:ext cx="33337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557213</xdr:colOff>
      <xdr:row>4</xdr:row>
      <xdr:rowOff>33337</xdr:rowOff>
    </xdr:from>
    <xdr:to>
      <xdr:col>8</xdr:col>
      <xdr:colOff>557213</xdr:colOff>
      <xdr:row>5</xdr:row>
      <xdr:rowOff>176212</xdr:rowOff>
    </xdr:to>
    <xdr:sp macro="" textlink="">
      <xdr:nvSpPr>
        <xdr:cNvPr id="7" name="Line 1"/>
        <xdr:cNvSpPr>
          <a:spLocks noChangeShapeType="1"/>
        </xdr:cNvSpPr>
      </xdr:nvSpPr>
      <xdr:spPr bwMode="auto">
        <a:xfrm rot="5400000" flipH="1">
          <a:off x="5438775" y="971550"/>
          <a:ext cx="333375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/Dropbox/Peter%20privat/Steuer/C:/Projekte/Excel-Funktionen/Beispiele%20f&#252;r%20Ex_Funktionen%202010/Beispiele%20f&#252;r%20Excel%202010/mapFunktionen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ice_10_Beispiele\Map08_rate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ISPIEL\EXCEL\GRBUCH\Map1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e\Excel-Funktionen\Beispiele%20f&#252;r%20Ex_Funktionen%202010\Beispiele%20f&#252;r%20Excel%202010\AnalyseFunktionen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e\Excel-Funktionen\FunktionsbeispieleFuerCD\Beispiele%20f&#252;r%20Excel%202007\mapFunktionen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e\Excel2010\Kap16_Statistikfunktione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/Dropbox/Peter%20privat/Steuer/C:/Projekte/Excel-Funktionen/Excel_Wissenschaft/EXCEL97/11STA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/Dropbox/Peter%20privat/Steuer/C:/Office_10_Beispiele/Map08_rat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/Dropbox/Peter%20privat/Steuer/C:/BEISPIEL/EXCEL/GRBUCH/Map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/Dropbox/Peter%20privat/Steuer/C:/Projekte/Excel-Funktionen/Beispiele%20f&#252;r%20Ex_Funktionen%202010/Beispiele%20f&#252;r%20Excel%202010/AnalyseFunktionen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Kapitel_15_Statistikfunktionen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/Dropbox/Peter%20privat/Steuer/C:/Projekte/Excel-Funktionen/FunktionsbeispieleFuerCD/Beispiele%20f&#252;r%20Excel%202007/mapFunktionen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/Dropbox/Peter%20privat/Steuer/C:/Projekte/Excel2010/Kap16_Statistikfunktionen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e\Excel-Funktionen\Excel_Wissenschaft\EXCEL97\11STA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chreibungsmethoden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1"/>
      <sheetName val="Ratenkredit"/>
      <sheetName val="Map08_raten"/>
    </sheetNames>
    <definedNames>
      <definedName name="effzins"/>
      <definedName name="nomzins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ter 1"/>
      <sheetName val="Filter 2"/>
      <sheetName val="Kriterienbereich"/>
      <sheetName val="Teilergebnis gefiltert"/>
      <sheetName val="Weinlager (2)"/>
    </sheetNames>
    <sheetDataSet>
      <sheetData sheetId="0"/>
      <sheetData sheetId="1"/>
      <sheetData sheetId="2"/>
      <sheetData sheetId="3"/>
      <sheetData sheetId="4">
        <row r="3">
          <cell r="B3" t="str">
            <v>Land</v>
          </cell>
          <cell r="C3" t="str">
            <v>Farbe</v>
          </cell>
        </row>
        <row r="4">
          <cell r="B4" t="str">
            <v>Italien</v>
          </cell>
          <cell r="C4" t="str">
            <v>rot</v>
          </cell>
        </row>
        <row r="9">
          <cell r="A9" t="str">
            <v>Ravello</v>
          </cell>
          <cell r="B9" t="str">
            <v>Italien</v>
          </cell>
          <cell r="D9" t="str">
            <v>rosé</v>
          </cell>
          <cell r="E9">
            <v>1993</v>
          </cell>
          <cell r="I9">
            <v>1180</v>
          </cell>
        </row>
        <row r="10">
          <cell r="A10" t="str">
            <v>Ortenau</v>
          </cell>
          <cell r="B10" t="str">
            <v>Deutschland</v>
          </cell>
          <cell r="D10" t="str">
            <v>rot</v>
          </cell>
          <cell r="E10">
            <v>1993</v>
          </cell>
          <cell r="I10">
            <v>1360</v>
          </cell>
        </row>
        <row r="11">
          <cell r="A11" t="str">
            <v>Médoc</v>
          </cell>
          <cell r="B11" t="str">
            <v>Frankreich</v>
          </cell>
          <cell r="D11" t="str">
            <v>rot</v>
          </cell>
          <cell r="E11">
            <v>1993</v>
          </cell>
          <cell r="I11">
            <v>1500</v>
          </cell>
        </row>
        <row r="12">
          <cell r="A12" t="str">
            <v>Beaujolais</v>
          </cell>
          <cell r="B12" t="str">
            <v>Frankreich</v>
          </cell>
          <cell r="D12" t="str">
            <v>rot</v>
          </cell>
          <cell r="E12">
            <v>1993</v>
          </cell>
          <cell r="I12">
            <v>800</v>
          </cell>
        </row>
        <row r="13">
          <cell r="A13" t="str">
            <v>Freisa</v>
          </cell>
          <cell r="B13" t="str">
            <v>Italien</v>
          </cell>
          <cell r="D13" t="str">
            <v>rot</v>
          </cell>
          <cell r="E13">
            <v>1993</v>
          </cell>
          <cell r="I13">
            <v>468</v>
          </cell>
        </row>
        <row r="14">
          <cell r="A14" t="str">
            <v>Grignolino</v>
          </cell>
          <cell r="B14" t="str">
            <v>Italien</v>
          </cell>
          <cell r="D14" t="str">
            <v>rot</v>
          </cell>
          <cell r="E14">
            <v>1993</v>
          </cell>
          <cell r="I14">
            <v>966</v>
          </cell>
        </row>
        <row r="15">
          <cell r="A15" t="str">
            <v>Barolo</v>
          </cell>
          <cell r="B15" t="str">
            <v>Italien</v>
          </cell>
          <cell r="D15" t="str">
            <v>rot</v>
          </cell>
          <cell r="E15">
            <v>1993</v>
          </cell>
          <cell r="I15">
            <v>1140</v>
          </cell>
        </row>
        <row r="16">
          <cell r="A16" t="str">
            <v>Chianti</v>
          </cell>
          <cell r="B16" t="str">
            <v>Italien</v>
          </cell>
          <cell r="D16" t="str">
            <v>rot</v>
          </cell>
          <cell r="E16">
            <v>1993</v>
          </cell>
          <cell r="I16">
            <v>600</v>
          </cell>
        </row>
        <row r="17">
          <cell r="A17" t="str">
            <v>Brolio</v>
          </cell>
          <cell r="B17" t="str">
            <v>Italien</v>
          </cell>
          <cell r="D17" t="str">
            <v>rot</v>
          </cell>
          <cell r="E17">
            <v>1993</v>
          </cell>
          <cell r="I17">
            <v>1081</v>
          </cell>
        </row>
        <row r="18">
          <cell r="A18" t="str">
            <v>Valpolicella</v>
          </cell>
          <cell r="B18" t="str">
            <v>Italien</v>
          </cell>
          <cell r="D18" t="str">
            <v>rot</v>
          </cell>
          <cell r="E18">
            <v>1993</v>
          </cell>
          <cell r="I18">
            <v>1740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ttliste"/>
      <sheetName val="Anova 1"/>
      <sheetName val="Anova 1 Ausgabe"/>
      <sheetName val="Anova 2"/>
      <sheetName val="Anova 2 Ausgabe"/>
      <sheetName val="Anova 3"/>
      <sheetName val="Anova 3 Ausgabe"/>
      <sheetName val="Korrelation"/>
      <sheetName val="Kovarianz"/>
      <sheetName val="Populationskenngrößen"/>
      <sheetName val="Glätten"/>
      <sheetName val="F-Test"/>
      <sheetName val="Fourier"/>
      <sheetName val="Histogramm"/>
      <sheetName val="Gleitend"/>
      <sheetName val="Zufallszahlen"/>
      <sheetName val="Rang und Quantil"/>
      <sheetName val="Regression"/>
      <sheetName val="Stichprobenziehung"/>
      <sheetName val="T-Test1"/>
      <sheetName val="T-Test2"/>
      <sheetName val="T-Test3"/>
      <sheetName val="Gau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der Rentenrate"/>
      <sheetName val="Abschreibungsmethoden"/>
      <sheetName val="Aufgelaufene Zinsen"/>
      <sheetName val="Datumsreihen"/>
      <sheetName val="Zeitreihen"/>
      <sheetName val="Falsche_Zeitberechnung"/>
      <sheetName val="Korrekte_Zeitberechnung"/>
      <sheetName val="Trigon_Funktionen"/>
      <sheetName val="HYPERB"/>
      <sheetName val="Textfunktionen"/>
      <sheetName val="Rückstand_Vorsprung"/>
      <sheetName val="Abweichung"/>
      <sheetName val="Trend"/>
      <sheetName val="Maßeinheiten"/>
      <sheetName val="Umwandlungsbeispiele"/>
      <sheetName val="Tabelle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ückstand_Vorsprung"/>
      <sheetName val="Abweichung"/>
      <sheetName val="ACHSENABSCHNITT"/>
      <sheetName val="BETA.VERT"/>
      <sheetName val="CHIQU.TEST"/>
      <sheetName val="EXPON.VERT"/>
      <sheetName val="F.TEST"/>
      <sheetName val="FISHER"/>
      <sheetName val="RKP"/>
      <sheetName val="GAMMA.VERT"/>
      <sheetName val="G.TEST"/>
      <sheetName val="HAEUFIGKEIT"/>
      <sheetName val="KORRELATION"/>
      <sheetName val="KOVARIANZ"/>
      <sheetName val="MITTELWERTWENN"/>
      <sheetName val="MITTELWERTWENNS"/>
      <sheetName val="NORM.VERT"/>
      <sheetName val="NORM.S.VERT"/>
      <sheetName val="QUANTIL"/>
      <sheetName val="REGRESSION"/>
      <sheetName val="RGP"/>
      <sheetName val="STABW"/>
      <sheetName val="T.INV"/>
      <sheetName val="TREND"/>
      <sheetName val="VARIATION"/>
      <sheetName val="WAHRSCHEINLICHKEIT"/>
      <sheetName val="WEIBULL"/>
      <sheetName val="ZAEHLENWENN"/>
      <sheetName val="ZAEHLENWENNS"/>
      <sheetName val="Statistikfunktion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5">
          <cell r="A5">
            <v>0</v>
          </cell>
        </row>
        <row r="6">
          <cell r="A6">
            <v>1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2</v>
          </cell>
        </row>
        <row r="10">
          <cell r="A10">
            <v>2</v>
          </cell>
        </row>
        <row r="11">
          <cell r="A11">
            <v>3</v>
          </cell>
        </row>
        <row r="12">
          <cell r="A12">
            <v>3</v>
          </cell>
        </row>
        <row r="13">
          <cell r="A13">
            <v>4</v>
          </cell>
        </row>
        <row r="14">
          <cell r="A14">
            <v>4</v>
          </cell>
        </row>
        <row r="15">
          <cell r="A15">
            <v>7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ttel und Streuung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p08_raten"/>
    </sheetNames>
    <definedNames>
      <definedName name="effzins"/>
      <definedName name="nomzins"/>
    </defined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inlager (2)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urier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dingtes Zählen"/>
      <sheetName val="Häufigkeit"/>
      <sheetName val="Mittelwert_Median_Modus"/>
      <sheetName val="Modus_Vielf"/>
      <sheetName val="HarmonischesMittel"/>
      <sheetName val="bedingter Mittelwert"/>
      <sheetName val="Quantile"/>
      <sheetName val="Rang"/>
      <sheetName val="Schätzen"/>
      <sheetName val="Korrelation"/>
      <sheetName val="Regression"/>
      <sheetName val="Variation"/>
      <sheetName val="Binomialverteilung"/>
      <sheetName val="Negbinomverteilung"/>
      <sheetName val="Hypergeometrisch"/>
      <sheetName val="Normalverteilung1"/>
      <sheetName val="Normalverteilung2"/>
      <sheetName val="Standardnormalverteilung"/>
      <sheetName val="CHIVerteilung"/>
      <sheetName val="CHIQUTest"/>
      <sheetName val="TVerteilung"/>
      <sheetName val="Weibull"/>
      <sheetName val="DBFunktionen"/>
      <sheetName val="üb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A1" t="str">
            <v>Anbaugebiet</v>
          </cell>
          <cell r="B1" t="str">
            <v>Röstung</v>
          </cell>
        </row>
        <row r="2">
          <cell r="A2" t="str">
            <v>Kolumbien</v>
          </cell>
          <cell r="B2" t="str">
            <v>Espresso</v>
          </cell>
        </row>
        <row r="4">
          <cell r="A4" t="str">
            <v>Bezeichnung</v>
          </cell>
          <cell r="B4" t="str">
            <v>Anbaugebiet</v>
          </cell>
          <cell r="C4" t="str">
            <v>Röstung</v>
          </cell>
          <cell r="D4" t="str">
            <v>Bestand</v>
          </cell>
          <cell r="E4" t="str">
            <v>Preis</v>
          </cell>
        </row>
        <row r="5">
          <cell r="A5" t="str">
            <v>Columbia Mild 500</v>
          </cell>
          <cell r="B5" t="str">
            <v>Kolumbien</v>
          </cell>
          <cell r="C5" t="str">
            <v>mittlere</v>
          </cell>
          <cell r="D5">
            <v>340</v>
          </cell>
          <cell r="E5">
            <v>8</v>
          </cell>
        </row>
        <row r="6">
          <cell r="A6" t="str">
            <v>Columbia Forte 500</v>
          </cell>
          <cell r="B6" t="str">
            <v>Kolumbien</v>
          </cell>
          <cell r="C6" t="str">
            <v>starke</v>
          </cell>
          <cell r="D6">
            <v>340</v>
          </cell>
          <cell r="E6">
            <v>8.1</v>
          </cell>
        </row>
        <row r="7">
          <cell r="A7" t="str">
            <v>Brasilia Premium 1000</v>
          </cell>
          <cell r="B7" t="str">
            <v>Brasilien</v>
          </cell>
          <cell r="C7" t="str">
            <v>Espresso</v>
          </cell>
          <cell r="D7">
            <v>300</v>
          </cell>
          <cell r="E7">
            <v>16</v>
          </cell>
        </row>
        <row r="8">
          <cell r="A8" t="str">
            <v>Brasilia Mild 1000</v>
          </cell>
          <cell r="B8" t="str">
            <v>Brasilien</v>
          </cell>
          <cell r="C8" t="str">
            <v>mittlere</v>
          </cell>
          <cell r="D8">
            <v>300</v>
          </cell>
          <cell r="E8">
            <v>14.5</v>
          </cell>
        </row>
        <row r="9">
          <cell r="A9" t="str">
            <v>Columbia Mild 1000</v>
          </cell>
          <cell r="B9" t="str">
            <v>Kolumbien</v>
          </cell>
          <cell r="C9" t="str">
            <v>mittlere</v>
          </cell>
          <cell r="D9">
            <v>300</v>
          </cell>
          <cell r="E9">
            <v>14.4</v>
          </cell>
        </row>
        <row r="10">
          <cell r="A10" t="str">
            <v>Columbia Forte 1000</v>
          </cell>
          <cell r="B10" t="str">
            <v>Kolumbien</v>
          </cell>
          <cell r="C10" t="str">
            <v>starke</v>
          </cell>
          <cell r="D10">
            <v>300</v>
          </cell>
          <cell r="E10">
            <v>14.8</v>
          </cell>
        </row>
        <row r="11">
          <cell r="A11" t="str">
            <v>Javas Best Forte 500</v>
          </cell>
          <cell r="B11" t="str">
            <v>Java</v>
          </cell>
          <cell r="C11" t="str">
            <v>starke</v>
          </cell>
          <cell r="D11">
            <v>260</v>
          </cell>
          <cell r="E11">
            <v>7.9</v>
          </cell>
        </row>
        <row r="12">
          <cell r="A12" t="str">
            <v>Brasilia Crema 1000</v>
          </cell>
          <cell r="B12" t="str">
            <v>Brasilien</v>
          </cell>
          <cell r="C12" t="str">
            <v>Espresso</v>
          </cell>
          <cell r="D12">
            <v>230</v>
          </cell>
          <cell r="E12">
            <v>15</v>
          </cell>
        </row>
        <row r="13">
          <cell r="A13" t="str">
            <v>Brasilia Mild 500</v>
          </cell>
          <cell r="B13" t="str">
            <v>Brasilien</v>
          </cell>
          <cell r="C13" t="str">
            <v>mittlere</v>
          </cell>
          <cell r="D13">
            <v>230</v>
          </cell>
          <cell r="E13">
            <v>7.9</v>
          </cell>
        </row>
        <row r="14">
          <cell r="A14" t="str">
            <v>Brasilia Forte 500</v>
          </cell>
          <cell r="B14" t="str">
            <v>Brasilien</v>
          </cell>
          <cell r="C14" t="str">
            <v>starke</v>
          </cell>
          <cell r="D14">
            <v>230</v>
          </cell>
          <cell r="E14">
            <v>8.1</v>
          </cell>
        </row>
        <row r="15">
          <cell r="A15" t="str">
            <v>Columbia Supreme 500</v>
          </cell>
          <cell r="B15" t="str">
            <v>Kolumbien</v>
          </cell>
          <cell r="C15" t="str">
            <v>Espresso</v>
          </cell>
          <cell r="D15">
            <v>230</v>
          </cell>
          <cell r="E15">
            <v>8.1999999999999993</v>
          </cell>
        </row>
        <row r="16">
          <cell r="A16" t="str">
            <v>Javas Best Mild 1000</v>
          </cell>
          <cell r="B16" t="str">
            <v>Java</v>
          </cell>
          <cell r="C16" t="str">
            <v>mittlere</v>
          </cell>
          <cell r="D16">
            <v>230</v>
          </cell>
          <cell r="E16">
            <v>14.7</v>
          </cell>
        </row>
        <row r="17">
          <cell r="A17" t="str">
            <v>Javas Best Mild 500</v>
          </cell>
          <cell r="B17" t="str">
            <v>Java</v>
          </cell>
          <cell r="C17" t="str">
            <v>mittlere</v>
          </cell>
          <cell r="D17">
            <v>230</v>
          </cell>
          <cell r="E17">
            <v>8.1</v>
          </cell>
        </row>
        <row r="18">
          <cell r="A18" t="str">
            <v>Brasilia Premium 500</v>
          </cell>
          <cell r="B18" t="str">
            <v>Brasilien</v>
          </cell>
          <cell r="C18" t="str">
            <v>Espresso</v>
          </cell>
          <cell r="D18">
            <v>200</v>
          </cell>
          <cell r="E18">
            <v>9</v>
          </cell>
        </row>
        <row r="19">
          <cell r="A19" t="str">
            <v>Brasilia Crema 500</v>
          </cell>
          <cell r="B19" t="str">
            <v>Brasilien</v>
          </cell>
          <cell r="C19" t="str">
            <v>Espresso</v>
          </cell>
          <cell r="D19">
            <v>200</v>
          </cell>
          <cell r="E19">
            <v>8</v>
          </cell>
        </row>
        <row r="20">
          <cell r="A20" t="str">
            <v>Javas Best Crema 500</v>
          </cell>
          <cell r="B20" t="str">
            <v>Java</v>
          </cell>
          <cell r="C20" t="str">
            <v>Espresso</v>
          </cell>
          <cell r="D20">
            <v>200</v>
          </cell>
          <cell r="E20">
            <v>9</v>
          </cell>
        </row>
        <row r="21">
          <cell r="A21" t="str">
            <v>Javas Best Crema 1000</v>
          </cell>
          <cell r="B21" t="str">
            <v>Java</v>
          </cell>
          <cell r="C21" t="str">
            <v>Espresso</v>
          </cell>
          <cell r="D21">
            <v>170</v>
          </cell>
          <cell r="E21">
            <v>16.600000000000001</v>
          </cell>
        </row>
        <row r="22">
          <cell r="A22" t="str">
            <v>Javas Best Forte 1000</v>
          </cell>
          <cell r="B22" t="str">
            <v>Java</v>
          </cell>
          <cell r="C22" t="str">
            <v>starke</v>
          </cell>
          <cell r="D22">
            <v>170</v>
          </cell>
          <cell r="E22">
            <v>14.9</v>
          </cell>
        </row>
        <row r="23">
          <cell r="A23" t="str">
            <v>Brasilia Forte 1000</v>
          </cell>
          <cell r="B23" t="str">
            <v>Brasilien</v>
          </cell>
          <cell r="C23" t="str">
            <v>starke</v>
          </cell>
          <cell r="D23">
            <v>120</v>
          </cell>
          <cell r="E23">
            <v>15.2</v>
          </cell>
        </row>
        <row r="24">
          <cell r="A24" t="str">
            <v>Columbia Supreme 1000</v>
          </cell>
          <cell r="B24" t="str">
            <v>Kolumbien</v>
          </cell>
          <cell r="C24" t="str">
            <v>Espresso</v>
          </cell>
          <cell r="D24">
            <v>120</v>
          </cell>
          <cell r="E24">
            <v>15.5</v>
          </cell>
        </row>
      </sheetData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chreibungsmethoden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L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auigkeit"/>
      <sheetName val="Grund-Daten"/>
      <sheetName val="Sortierte Daten"/>
      <sheetName val="Klassifizierte Daten"/>
      <sheetName val="Mittelwerte"/>
      <sheetName val="Mittel und Streuung"/>
      <sheetName val="Diskrete Verteilungen"/>
      <sheetName val="Normalverteilung"/>
      <sheetName val="Varianz Formeln"/>
      <sheetName val="Schließende Statistik"/>
      <sheetName val="Tests"/>
      <sheetName val="StatFu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L5">
            <v>3</v>
          </cell>
          <cell r="M5">
            <v>25</v>
          </cell>
          <cell r="N5">
            <v>75</v>
          </cell>
        </row>
        <row r="6">
          <cell r="L6">
            <v>5</v>
          </cell>
          <cell r="M6">
            <v>35</v>
          </cell>
          <cell r="N6">
            <v>175</v>
          </cell>
        </row>
        <row r="7">
          <cell r="L7">
            <v>6</v>
          </cell>
          <cell r="M7">
            <v>45</v>
          </cell>
          <cell r="N7">
            <v>270</v>
          </cell>
        </row>
        <row r="8">
          <cell r="L8">
            <v>5</v>
          </cell>
          <cell r="M8">
            <v>55</v>
          </cell>
          <cell r="N8">
            <v>275</v>
          </cell>
        </row>
        <row r="9">
          <cell r="L9">
            <v>1</v>
          </cell>
          <cell r="M9">
            <v>65</v>
          </cell>
          <cell r="N9">
            <v>65</v>
          </cell>
        </row>
        <row r="12">
          <cell r="N12">
            <v>43</v>
          </cell>
        </row>
      </sheetData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22"/>
  <sheetViews>
    <sheetView zoomScale="118" zoomScaleNormal="118" zoomScalePageLayoutView="118" workbookViewId="0">
      <selection activeCell="B13" sqref="B13"/>
    </sheetView>
  </sheetViews>
  <sheetFormatPr baseColWidth="10" defaultColWidth="10.85546875" defaultRowHeight="12.75"/>
  <cols>
    <col min="1" max="1" width="38.42578125" style="24" bestFit="1" customWidth="1"/>
    <col min="2" max="2" width="19" style="24" bestFit="1" customWidth="1"/>
    <col min="3" max="14" width="5.42578125" style="24" bestFit="1" customWidth="1"/>
    <col min="15" max="15" width="18.42578125" style="24" bestFit="1" customWidth="1"/>
    <col min="16" max="16" width="7.140625" style="24" bestFit="1" customWidth="1"/>
    <col min="17" max="17" width="14.42578125" style="24" bestFit="1" customWidth="1"/>
    <col min="18" max="16384" width="10.85546875" style="24"/>
  </cols>
  <sheetData>
    <row r="1" spans="1:17">
      <c r="A1" s="24" t="s">
        <v>36</v>
      </c>
    </row>
    <row r="2" spans="1:17">
      <c r="O2" s="25" t="s">
        <v>32</v>
      </c>
      <c r="P2" s="25" t="s">
        <v>37</v>
      </c>
      <c r="Q2" s="25" t="s">
        <v>38</v>
      </c>
    </row>
    <row r="3" spans="1:17">
      <c r="A3" s="26" t="s">
        <v>39</v>
      </c>
      <c r="B3" s="26">
        <v>52</v>
      </c>
      <c r="C3" s="26">
        <v>53</v>
      </c>
      <c r="D3" s="26">
        <v>61</v>
      </c>
      <c r="E3" s="26">
        <v>65</v>
      </c>
      <c r="F3" s="26">
        <v>66</v>
      </c>
      <c r="G3" s="26">
        <v>68</v>
      </c>
      <c r="H3" s="26">
        <v>70</v>
      </c>
      <c r="I3" s="26">
        <v>70</v>
      </c>
      <c r="J3" s="26">
        <v>72</v>
      </c>
      <c r="K3" s="26">
        <v>75</v>
      </c>
      <c r="L3" s="26">
        <v>77</v>
      </c>
      <c r="M3" s="26">
        <v>78</v>
      </c>
      <c r="N3" s="27">
        <v>90</v>
      </c>
      <c r="O3" s="27">
        <f>AVERAGE(B3:N3)</f>
        <v>69</v>
      </c>
      <c r="P3" s="27">
        <f>MEDIAN(B3:N3)</f>
        <v>70</v>
      </c>
      <c r="Q3" s="27">
        <f>_xlfn.MODE.SNGL(B3:N3)</f>
        <v>70</v>
      </c>
    </row>
    <row r="4" spans="1:17">
      <c r="A4" s="26" t="s">
        <v>33</v>
      </c>
      <c r="B4" s="26">
        <f>B3-$O$3</f>
        <v>-17</v>
      </c>
      <c r="C4" s="26">
        <f t="shared" ref="C4:N4" si="0">C3-$O$3</f>
        <v>-16</v>
      </c>
      <c r="D4" s="26">
        <f t="shared" si="0"/>
        <v>-8</v>
      </c>
      <c r="E4" s="26">
        <f t="shared" si="0"/>
        <v>-4</v>
      </c>
      <c r="F4" s="26">
        <f t="shared" si="0"/>
        <v>-3</v>
      </c>
      <c r="G4" s="26">
        <f t="shared" si="0"/>
        <v>-1</v>
      </c>
      <c r="H4" s="26">
        <f t="shared" si="0"/>
        <v>1</v>
      </c>
      <c r="I4" s="26">
        <f t="shared" si="0"/>
        <v>1</v>
      </c>
      <c r="J4" s="26">
        <f t="shared" si="0"/>
        <v>3</v>
      </c>
      <c r="K4" s="26">
        <f t="shared" si="0"/>
        <v>6</v>
      </c>
      <c r="L4" s="26">
        <f t="shared" si="0"/>
        <v>8</v>
      </c>
      <c r="M4" s="26">
        <f t="shared" si="0"/>
        <v>9</v>
      </c>
      <c r="N4" s="26">
        <f t="shared" si="0"/>
        <v>21</v>
      </c>
    </row>
    <row r="5" spans="1:17">
      <c r="A5" s="26" t="s">
        <v>35</v>
      </c>
      <c r="B5" s="26">
        <f t="shared" ref="B5:N5" si="1">B4^2</f>
        <v>289</v>
      </c>
      <c r="C5" s="26">
        <f t="shared" si="1"/>
        <v>256</v>
      </c>
      <c r="D5" s="26">
        <f t="shared" si="1"/>
        <v>64</v>
      </c>
      <c r="E5" s="26">
        <f t="shared" si="1"/>
        <v>16</v>
      </c>
      <c r="F5" s="26">
        <f t="shared" si="1"/>
        <v>9</v>
      </c>
      <c r="G5" s="26">
        <f t="shared" si="1"/>
        <v>1</v>
      </c>
      <c r="H5" s="26">
        <f t="shared" si="1"/>
        <v>1</v>
      </c>
      <c r="I5" s="26">
        <f t="shared" si="1"/>
        <v>1</v>
      </c>
      <c r="J5" s="26">
        <f t="shared" si="1"/>
        <v>9</v>
      </c>
      <c r="K5" s="26">
        <f t="shared" si="1"/>
        <v>36</v>
      </c>
      <c r="L5" s="26">
        <f t="shared" si="1"/>
        <v>64</v>
      </c>
      <c r="M5" s="26">
        <f t="shared" si="1"/>
        <v>81</v>
      </c>
      <c r="N5" s="26">
        <f t="shared" si="1"/>
        <v>441</v>
      </c>
    </row>
    <row r="6" spans="1:17">
      <c r="A6" s="26" t="s">
        <v>42</v>
      </c>
      <c r="B6" s="26">
        <f>SQRT(B5)</f>
        <v>17</v>
      </c>
      <c r="C6" s="26">
        <f t="shared" ref="C6:N6" si="2">SQRT(C5)</f>
        <v>16</v>
      </c>
      <c r="D6" s="26">
        <f t="shared" si="2"/>
        <v>8</v>
      </c>
      <c r="E6" s="26">
        <f t="shared" si="2"/>
        <v>4</v>
      </c>
      <c r="F6" s="26">
        <f t="shared" si="2"/>
        <v>3</v>
      </c>
      <c r="G6" s="26">
        <f t="shared" si="2"/>
        <v>1</v>
      </c>
      <c r="H6" s="26">
        <f t="shared" si="2"/>
        <v>1</v>
      </c>
      <c r="I6" s="26">
        <f t="shared" si="2"/>
        <v>1</v>
      </c>
      <c r="J6" s="26">
        <f t="shared" si="2"/>
        <v>3</v>
      </c>
      <c r="K6" s="26">
        <f t="shared" si="2"/>
        <v>6</v>
      </c>
      <c r="L6" s="26">
        <f t="shared" si="2"/>
        <v>8</v>
      </c>
      <c r="M6" s="26">
        <f t="shared" si="2"/>
        <v>9</v>
      </c>
      <c r="N6" s="26">
        <f t="shared" si="2"/>
        <v>21</v>
      </c>
    </row>
    <row r="7" spans="1:17">
      <c r="A7" s="28" t="s">
        <v>40</v>
      </c>
      <c r="B7" s="28">
        <v>27</v>
      </c>
      <c r="C7" s="28">
        <v>35</v>
      </c>
      <c r="D7" s="28">
        <v>48</v>
      </c>
      <c r="E7" s="28">
        <v>56</v>
      </c>
      <c r="F7" s="28">
        <v>65</v>
      </c>
      <c r="G7" s="28">
        <v>71</v>
      </c>
      <c r="H7" s="28">
        <v>75</v>
      </c>
      <c r="I7" s="28">
        <v>79</v>
      </c>
      <c r="J7" s="28">
        <v>82</v>
      </c>
      <c r="K7" s="28">
        <v>85</v>
      </c>
      <c r="L7" s="28">
        <v>87</v>
      </c>
      <c r="M7" s="28">
        <v>92</v>
      </c>
      <c r="N7" s="28">
        <v>95</v>
      </c>
      <c r="O7" s="28">
        <f>AVERAGE(B7:N7)</f>
        <v>69</v>
      </c>
      <c r="P7" s="28">
        <f>MEDIAN(B7:N7)</f>
        <v>75</v>
      </c>
      <c r="Q7" s="28" t="str">
        <f>IFERROR(_xlfn.MODE.SNGL(B7:N7),"Kein Modalwert!")</f>
        <v>Kein Modalwert!</v>
      </c>
    </row>
    <row r="8" spans="1:17">
      <c r="A8" s="28" t="s">
        <v>33</v>
      </c>
      <c r="B8" s="28">
        <f>B7-$O$7</f>
        <v>-42</v>
      </c>
      <c r="C8" s="28">
        <f t="shared" ref="C8:N8" si="3">C7-$O$7</f>
        <v>-34</v>
      </c>
      <c r="D8" s="28">
        <f t="shared" si="3"/>
        <v>-21</v>
      </c>
      <c r="E8" s="28">
        <f t="shared" si="3"/>
        <v>-13</v>
      </c>
      <c r="F8" s="28">
        <f t="shared" si="3"/>
        <v>-4</v>
      </c>
      <c r="G8" s="28">
        <f t="shared" si="3"/>
        <v>2</v>
      </c>
      <c r="H8" s="28">
        <f t="shared" si="3"/>
        <v>6</v>
      </c>
      <c r="I8" s="28">
        <f t="shared" si="3"/>
        <v>10</v>
      </c>
      <c r="J8" s="28">
        <f t="shared" si="3"/>
        <v>13</v>
      </c>
      <c r="K8" s="28">
        <f t="shared" si="3"/>
        <v>16</v>
      </c>
      <c r="L8" s="28">
        <f t="shared" si="3"/>
        <v>18</v>
      </c>
      <c r="M8" s="28">
        <f t="shared" si="3"/>
        <v>23</v>
      </c>
      <c r="N8" s="28">
        <f t="shared" si="3"/>
        <v>26</v>
      </c>
    </row>
    <row r="9" spans="1:17">
      <c r="A9" s="28" t="s">
        <v>35</v>
      </c>
      <c r="B9" s="28">
        <f t="shared" ref="B9:N9" si="4">B7^2</f>
        <v>729</v>
      </c>
      <c r="C9" s="28">
        <f t="shared" si="4"/>
        <v>1225</v>
      </c>
      <c r="D9" s="28">
        <f t="shared" si="4"/>
        <v>2304</v>
      </c>
      <c r="E9" s="28">
        <f t="shared" si="4"/>
        <v>3136</v>
      </c>
      <c r="F9" s="28">
        <f t="shared" si="4"/>
        <v>4225</v>
      </c>
      <c r="G9" s="28">
        <f t="shared" si="4"/>
        <v>5041</v>
      </c>
      <c r="H9" s="28">
        <f t="shared" si="4"/>
        <v>5625</v>
      </c>
      <c r="I9" s="28">
        <f t="shared" si="4"/>
        <v>6241</v>
      </c>
      <c r="J9" s="28">
        <f t="shared" si="4"/>
        <v>6724</v>
      </c>
      <c r="K9" s="28">
        <f t="shared" si="4"/>
        <v>7225</v>
      </c>
      <c r="L9" s="28">
        <f t="shared" si="4"/>
        <v>7569</v>
      </c>
      <c r="M9" s="28">
        <f t="shared" si="4"/>
        <v>8464</v>
      </c>
      <c r="N9" s="28">
        <f t="shared" si="4"/>
        <v>9025</v>
      </c>
    </row>
    <row r="10" spans="1:17">
      <c r="A10" s="28" t="s">
        <v>42</v>
      </c>
      <c r="B10" s="28">
        <f>SQRT(B9)</f>
        <v>27</v>
      </c>
      <c r="C10" s="28">
        <f t="shared" ref="C10:N10" si="5">C8^2</f>
        <v>1156</v>
      </c>
      <c r="D10" s="28">
        <f t="shared" si="5"/>
        <v>441</v>
      </c>
      <c r="E10" s="28">
        <f t="shared" si="5"/>
        <v>169</v>
      </c>
      <c r="F10" s="28">
        <f t="shared" si="5"/>
        <v>16</v>
      </c>
      <c r="G10" s="28">
        <f t="shared" si="5"/>
        <v>4</v>
      </c>
      <c r="H10" s="28">
        <f t="shared" si="5"/>
        <v>36</v>
      </c>
      <c r="I10" s="28">
        <f t="shared" si="5"/>
        <v>100</v>
      </c>
      <c r="J10" s="28">
        <f t="shared" si="5"/>
        <v>169</v>
      </c>
      <c r="K10" s="28">
        <f t="shared" si="5"/>
        <v>256</v>
      </c>
      <c r="L10" s="28">
        <f t="shared" si="5"/>
        <v>324</v>
      </c>
      <c r="M10" s="28">
        <f t="shared" si="5"/>
        <v>529</v>
      </c>
      <c r="N10" s="28">
        <f t="shared" si="5"/>
        <v>676</v>
      </c>
    </row>
    <row r="12" spans="1:17">
      <c r="A12" s="24" t="s">
        <v>34</v>
      </c>
      <c r="B12" s="25" t="s">
        <v>41</v>
      </c>
    </row>
    <row r="13" spans="1:17">
      <c r="A13" s="26" t="str">
        <f>A3</f>
        <v>Frauen</v>
      </c>
      <c r="B13" s="29">
        <f>AVEDEV(C13:O13)</f>
        <v>7.5384615384615383</v>
      </c>
      <c r="C13" s="26">
        <f t="shared" ref="C13:O13" si="6">B4</f>
        <v>-17</v>
      </c>
      <c r="D13" s="26">
        <f t="shared" si="6"/>
        <v>-16</v>
      </c>
      <c r="E13" s="26">
        <f t="shared" si="6"/>
        <v>-8</v>
      </c>
      <c r="F13" s="26">
        <f t="shared" si="6"/>
        <v>-4</v>
      </c>
      <c r="G13" s="26">
        <f t="shared" si="6"/>
        <v>-3</v>
      </c>
      <c r="H13" s="26">
        <f t="shared" si="6"/>
        <v>-1</v>
      </c>
      <c r="I13" s="26">
        <f t="shared" si="6"/>
        <v>1</v>
      </c>
      <c r="J13" s="26">
        <f t="shared" si="6"/>
        <v>1</v>
      </c>
      <c r="K13" s="26">
        <f t="shared" si="6"/>
        <v>3</v>
      </c>
      <c r="L13" s="26">
        <f t="shared" si="6"/>
        <v>6</v>
      </c>
      <c r="M13" s="26">
        <f t="shared" si="6"/>
        <v>8</v>
      </c>
      <c r="N13" s="26">
        <f t="shared" si="6"/>
        <v>9</v>
      </c>
      <c r="O13" s="26">
        <f t="shared" si="6"/>
        <v>21</v>
      </c>
    </row>
    <row r="14" spans="1:17">
      <c r="A14" s="28" t="str">
        <f>A7</f>
        <v>Männer</v>
      </c>
      <c r="B14" s="30">
        <f>AVEDEV(C14:O14)</f>
        <v>17.53846153846154</v>
      </c>
      <c r="C14" s="28">
        <f>B8</f>
        <v>-42</v>
      </c>
      <c r="D14" s="28">
        <f t="shared" ref="D14:O14" si="7">C8</f>
        <v>-34</v>
      </c>
      <c r="E14" s="28">
        <f t="shared" si="7"/>
        <v>-21</v>
      </c>
      <c r="F14" s="28">
        <f t="shared" si="7"/>
        <v>-13</v>
      </c>
      <c r="G14" s="28">
        <f t="shared" si="7"/>
        <v>-4</v>
      </c>
      <c r="H14" s="28">
        <f t="shared" si="7"/>
        <v>2</v>
      </c>
      <c r="I14" s="28">
        <f t="shared" si="7"/>
        <v>6</v>
      </c>
      <c r="J14" s="28">
        <f t="shared" si="7"/>
        <v>10</v>
      </c>
      <c r="K14" s="28">
        <f t="shared" si="7"/>
        <v>13</v>
      </c>
      <c r="L14" s="28">
        <f t="shared" si="7"/>
        <v>16</v>
      </c>
      <c r="M14" s="28">
        <f t="shared" si="7"/>
        <v>18</v>
      </c>
      <c r="N14" s="28">
        <f t="shared" si="7"/>
        <v>23</v>
      </c>
      <c r="O14" s="28">
        <f t="shared" si="7"/>
        <v>26</v>
      </c>
    </row>
    <row r="16" spans="1:17">
      <c r="A16" s="25" t="s">
        <v>3</v>
      </c>
    </row>
    <row r="17" spans="1:15">
      <c r="A17" s="26" t="str">
        <f>A3</f>
        <v>Frauen</v>
      </c>
      <c r="B17" s="29">
        <f>_xlfn.VAR.P(B3:N3)</f>
        <v>97.538461538461533</v>
      </c>
      <c r="C17" s="26">
        <f t="shared" ref="C17:O17" si="8">B5</f>
        <v>289</v>
      </c>
      <c r="D17" s="26">
        <f t="shared" si="8"/>
        <v>256</v>
      </c>
      <c r="E17" s="26">
        <f t="shared" si="8"/>
        <v>64</v>
      </c>
      <c r="F17" s="26">
        <f t="shared" si="8"/>
        <v>16</v>
      </c>
      <c r="G17" s="26">
        <f t="shared" si="8"/>
        <v>9</v>
      </c>
      <c r="H17" s="26">
        <f t="shared" si="8"/>
        <v>1</v>
      </c>
      <c r="I17" s="26">
        <f t="shared" si="8"/>
        <v>1</v>
      </c>
      <c r="J17" s="26">
        <f t="shared" si="8"/>
        <v>1</v>
      </c>
      <c r="K17" s="26">
        <f t="shared" si="8"/>
        <v>9</v>
      </c>
      <c r="L17" s="26">
        <f t="shared" si="8"/>
        <v>36</v>
      </c>
      <c r="M17" s="26">
        <f t="shared" si="8"/>
        <v>64</v>
      </c>
      <c r="N17" s="26">
        <f t="shared" si="8"/>
        <v>81</v>
      </c>
      <c r="O17" s="26">
        <f t="shared" si="8"/>
        <v>441</v>
      </c>
    </row>
    <row r="18" spans="1:15">
      <c r="A18" s="28" t="str">
        <f>A7</f>
        <v>Männer</v>
      </c>
      <c r="B18" s="30">
        <f>_xlfn.VAR.P(B7:N7)</f>
        <v>433.84615384615387</v>
      </c>
      <c r="C18" s="28">
        <f t="shared" ref="C18:O18" si="9">B10</f>
        <v>27</v>
      </c>
      <c r="D18" s="28">
        <f t="shared" si="9"/>
        <v>1156</v>
      </c>
      <c r="E18" s="28">
        <f t="shared" si="9"/>
        <v>441</v>
      </c>
      <c r="F18" s="28">
        <f t="shared" si="9"/>
        <v>169</v>
      </c>
      <c r="G18" s="28">
        <f t="shared" si="9"/>
        <v>16</v>
      </c>
      <c r="H18" s="28">
        <f t="shared" si="9"/>
        <v>4</v>
      </c>
      <c r="I18" s="28">
        <f t="shared" si="9"/>
        <v>36</v>
      </c>
      <c r="J18" s="28">
        <f t="shared" si="9"/>
        <v>100</v>
      </c>
      <c r="K18" s="28">
        <f t="shared" si="9"/>
        <v>169</v>
      </c>
      <c r="L18" s="28">
        <f t="shared" si="9"/>
        <v>256</v>
      </c>
      <c r="M18" s="28">
        <f t="shared" si="9"/>
        <v>324</v>
      </c>
      <c r="N18" s="28">
        <f t="shared" si="9"/>
        <v>529</v>
      </c>
      <c r="O18" s="28">
        <f t="shared" si="9"/>
        <v>676</v>
      </c>
    </row>
    <row r="20" spans="1:15">
      <c r="A20" s="25" t="s">
        <v>13</v>
      </c>
    </row>
    <row r="21" spans="1:15">
      <c r="A21" s="26" t="str">
        <f>A3</f>
        <v>Frauen</v>
      </c>
      <c r="B21" s="29">
        <f>_xlfn.STDEV.P(B3:N3)</f>
        <v>9.876156212740943</v>
      </c>
    </row>
    <row r="22" spans="1:15">
      <c r="A22" s="28" t="str">
        <f>A7</f>
        <v>Männer</v>
      </c>
      <c r="B22" s="30">
        <f>_xlfn.STDEV.P(B7:N7)</f>
        <v>20.828973902863144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sqref="A1:B10"/>
    </sheetView>
  </sheetViews>
  <sheetFormatPr baseColWidth="10" defaultRowHeight="15"/>
  <cols>
    <col min="1" max="1" width="13.42578125" style="60" bestFit="1" customWidth="1"/>
    <col min="2" max="2" width="10" style="60" bestFit="1" customWidth="1"/>
    <col min="3" max="16384" width="11.42578125" style="60"/>
  </cols>
  <sheetData>
    <row r="1" spans="1:2">
      <c r="A1" s="58" t="s">
        <v>78</v>
      </c>
      <c r="B1" s="59">
        <v>270</v>
      </c>
    </row>
    <row r="2" spans="1:2">
      <c r="A2" s="58" t="s">
        <v>79</v>
      </c>
      <c r="B2" s="59">
        <v>330</v>
      </c>
    </row>
    <row r="3" spans="1:2">
      <c r="A3" s="58" t="s">
        <v>80</v>
      </c>
      <c r="B3" s="59">
        <v>290</v>
      </c>
    </row>
    <row r="4" spans="1:2">
      <c r="A4" s="58" t="s">
        <v>81</v>
      </c>
      <c r="B4" s="59">
        <v>480</v>
      </c>
    </row>
    <row r="5" spans="1:2">
      <c r="A5" s="58" t="s">
        <v>82</v>
      </c>
      <c r="B5" s="59">
        <v>295</v>
      </c>
    </row>
    <row r="6" spans="1:2">
      <c r="A6" s="58" t="s">
        <v>83</v>
      </c>
      <c r="B6" s="59">
        <v>310</v>
      </c>
    </row>
    <row r="7" spans="1:2">
      <c r="A7" s="58" t="s">
        <v>84</v>
      </c>
      <c r="B7" s="59">
        <v>300</v>
      </c>
    </row>
    <row r="8" spans="1:2">
      <c r="A8" s="58" t="s">
        <v>85</v>
      </c>
      <c r="B8" s="59">
        <v>510</v>
      </c>
    </row>
    <row r="9" spans="1:2">
      <c r="A9" s="58" t="s">
        <v>86</v>
      </c>
      <c r="B9" s="59">
        <v>270</v>
      </c>
    </row>
    <row r="10" spans="1:2">
      <c r="A10" s="58" t="s">
        <v>87</v>
      </c>
      <c r="B10" s="59">
        <v>280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B14" sqref="B14"/>
    </sheetView>
  </sheetViews>
  <sheetFormatPr baseColWidth="10" defaultRowHeight="15"/>
  <cols>
    <col min="1" max="1" width="16" style="62" customWidth="1"/>
    <col min="2" max="2" width="14" style="62" customWidth="1"/>
    <col min="3" max="16384" width="11.42578125" style="62"/>
  </cols>
  <sheetData>
    <row r="1" spans="1:2" ht="16.5" thickBot="1">
      <c r="A1" s="61" t="s">
        <v>88</v>
      </c>
      <c r="B1" s="61"/>
    </row>
    <row r="2" spans="1:2">
      <c r="A2" s="63" t="s">
        <v>89</v>
      </c>
      <c r="B2" s="63"/>
    </row>
    <row r="3" spans="1:2">
      <c r="A3" s="64" t="s">
        <v>90</v>
      </c>
      <c r="B3" s="65" t="s">
        <v>91</v>
      </c>
    </row>
    <row r="4" spans="1:2">
      <c r="A4" s="66">
        <v>12.9</v>
      </c>
      <c r="B4" s="67">
        <v>15</v>
      </c>
    </row>
    <row r="5" spans="1:2">
      <c r="A5" s="66">
        <v>13.4</v>
      </c>
      <c r="B5" s="67">
        <v>15</v>
      </c>
    </row>
    <row r="6" spans="1:2">
      <c r="A6" s="66">
        <v>17.600000000000001</v>
      </c>
      <c r="B6" s="67">
        <v>15</v>
      </c>
    </row>
    <row r="7" spans="1:2">
      <c r="A7" s="66">
        <v>14.1</v>
      </c>
      <c r="B7" s="67">
        <v>15</v>
      </c>
    </row>
    <row r="8" spans="1:2">
      <c r="A8" s="66">
        <v>14.9</v>
      </c>
      <c r="B8" s="67">
        <v>15</v>
      </c>
    </row>
    <row r="9" spans="1:2">
      <c r="A9" s="66">
        <v>15.2</v>
      </c>
      <c r="B9" s="67">
        <v>15</v>
      </c>
    </row>
    <row r="10" spans="1:2">
      <c r="A10" s="66">
        <v>17.399999999999999</v>
      </c>
      <c r="B10" s="67">
        <v>15</v>
      </c>
    </row>
    <row r="11" spans="1:2">
      <c r="A11" s="66">
        <v>13.9</v>
      </c>
      <c r="B11" s="67">
        <v>15</v>
      </c>
    </row>
    <row r="12" spans="1:2">
      <c r="A12" s="66">
        <v>14.9</v>
      </c>
      <c r="B12" s="67">
        <v>15</v>
      </c>
    </row>
    <row r="13" spans="1:2" ht="15.75" thickBot="1">
      <c r="A13" s="68">
        <v>15.2</v>
      </c>
      <c r="B13" s="69">
        <v>15</v>
      </c>
    </row>
    <row r="14" spans="1:2" ht="15.75" thickTop="1">
      <c r="A14" s="70" t="s">
        <v>92</v>
      </c>
      <c r="B14" s="70">
        <f>_xlfn.T.TEST(A4:A13,B4:B13,2,1)</f>
        <v>0.92091782193060412</v>
      </c>
    </row>
    <row r="20" spans="4:8">
      <c r="H20" s="62" t="s">
        <v>8</v>
      </c>
    </row>
    <row r="25" spans="4:8">
      <c r="D25" s="71"/>
    </row>
    <row r="26" spans="4:8">
      <c r="D26" s="71"/>
    </row>
    <row r="27" spans="4:8">
      <c r="D27" s="71"/>
      <c r="E27" s="72"/>
    </row>
    <row r="28" spans="4:8">
      <c r="D28" s="71"/>
      <c r="E28" s="72"/>
    </row>
    <row r="29" spans="4:8">
      <c r="D29" s="71"/>
      <c r="E29" s="72"/>
    </row>
    <row r="30" spans="4:8">
      <c r="D30" s="71"/>
      <c r="E30" s="72"/>
    </row>
    <row r="31" spans="4:8">
      <c r="D31" s="71"/>
      <c r="E31" s="72"/>
    </row>
    <row r="32" spans="4:8">
      <c r="D32" s="71"/>
      <c r="E32" s="72"/>
    </row>
    <row r="33" spans="4:5">
      <c r="D33" s="71"/>
      <c r="E33" s="72"/>
    </row>
    <row r="34" spans="4:5">
      <c r="D34" s="71"/>
      <c r="E34" s="72"/>
    </row>
  </sheetData>
  <mergeCells count="2">
    <mergeCell ref="A1:B1"/>
    <mergeCell ref="A2:B2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B25" sqref="B25"/>
    </sheetView>
  </sheetViews>
  <sheetFormatPr baseColWidth="10" defaultRowHeight="15"/>
  <cols>
    <col min="1" max="1" width="25.42578125" style="62" bestFit="1" customWidth="1"/>
    <col min="2" max="2" width="14" style="62" customWidth="1"/>
    <col min="3" max="3" width="101" style="62" bestFit="1" customWidth="1"/>
    <col min="4" max="16384" width="11.42578125" style="62"/>
  </cols>
  <sheetData>
    <row r="1" spans="1:2" ht="16.5" thickBot="1">
      <c r="A1" s="61" t="s">
        <v>88</v>
      </c>
      <c r="B1" s="61"/>
    </row>
    <row r="2" spans="1:2">
      <c r="A2" s="63" t="s">
        <v>89</v>
      </c>
      <c r="B2" s="63"/>
    </row>
    <row r="3" spans="1:2">
      <c r="A3" s="64" t="s">
        <v>90</v>
      </c>
      <c r="B3" s="65" t="s">
        <v>91</v>
      </c>
    </row>
    <row r="4" spans="1:2">
      <c r="A4" s="66">
        <v>12.9</v>
      </c>
      <c r="B4" s="67">
        <v>15</v>
      </c>
    </row>
    <row r="5" spans="1:2">
      <c r="A5" s="66">
        <v>13.4</v>
      </c>
      <c r="B5" s="67">
        <v>15</v>
      </c>
    </row>
    <row r="6" spans="1:2">
      <c r="A6" s="66">
        <v>17.600000000000001</v>
      </c>
      <c r="B6" s="67">
        <v>15</v>
      </c>
    </row>
    <row r="7" spans="1:2">
      <c r="A7" s="66">
        <v>14.1</v>
      </c>
      <c r="B7" s="67">
        <v>15</v>
      </c>
    </row>
    <row r="8" spans="1:2">
      <c r="A8" s="66">
        <v>14.9</v>
      </c>
      <c r="B8" s="67">
        <v>15</v>
      </c>
    </row>
    <row r="9" spans="1:2">
      <c r="A9" s="66">
        <v>15.2</v>
      </c>
      <c r="B9" s="67">
        <v>15</v>
      </c>
    </row>
    <row r="10" spans="1:2">
      <c r="A10" s="66">
        <v>17.399999999999999</v>
      </c>
      <c r="B10" s="67">
        <v>15</v>
      </c>
    </row>
    <row r="11" spans="1:2">
      <c r="A11" s="66">
        <v>13.9</v>
      </c>
      <c r="B11" s="67">
        <v>15</v>
      </c>
    </row>
    <row r="12" spans="1:2">
      <c r="A12" s="66">
        <v>14.9</v>
      </c>
      <c r="B12" s="67">
        <v>15</v>
      </c>
    </row>
    <row r="13" spans="1:2" ht="15.75" thickBot="1">
      <c r="A13" s="68">
        <v>15.2</v>
      </c>
      <c r="B13" s="69">
        <v>15</v>
      </c>
    </row>
    <row r="14" spans="1:2" ht="15.75" thickTop="1">
      <c r="A14" s="70" t="s">
        <v>92</v>
      </c>
      <c r="B14" s="70">
        <f>_xlfn.T.TEST(A4:A13,B4:B13,2,1)</f>
        <v>0.92091782193060412</v>
      </c>
    </row>
    <row r="16" spans="1:2">
      <c r="A16" s="73">
        <f>B14</f>
        <v>0.92091782193060412</v>
      </c>
    </row>
    <row r="18" spans="1:8">
      <c r="A18" s="62" t="s">
        <v>93</v>
      </c>
      <c r="B18" s="62" t="s">
        <v>94</v>
      </c>
      <c r="C18" s="62" t="s">
        <v>97</v>
      </c>
    </row>
    <row r="19" spans="1:8">
      <c r="A19" s="62" t="s">
        <v>95</v>
      </c>
      <c r="B19" s="62" t="s">
        <v>96</v>
      </c>
    </row>
    <row r="20" spans="1:8">
      <c r="H20" s="62" t="s">
        <v>8</v>
      </c>
    </row>
    <row r="22" spans="1:8">
      <c r="A22" s="62" t="s">
        <v>66</v>
      </c>
      <c r="B22" s="74" t="s">
        <v>100</v>
      </c>
      <c r="C22" s="62" t="s">
        <v>98</v>
      </c>
    </row>
    <row r="23" spans="1:8">
      <c r="A23" s="62" t="s">
        <v>99</v>
      </c>
      <c r="B23" s="74" t="s">
        <v>101</v>
      </c>
      <c r="C23" s="62" t="s">
        <v>98</v>
      </c>
    </row>
    <row r="25" spans="1:8">
      <c r="A25" s="62">
        <f>BINOMDIST(28,50,2/3,TRUE)</f>
        <v>7.5573919314499902E-2</v>
      </c>
      <c r="B25" s="62">
        <f>1-A25</f>
        <v>0.92442608068550014</v>
      </c>
      <c r="D25" s="71"/>
    </row>
    <row r="26" spans="1:8">
      <c r="D26" s="71"/>
    </row>
    <row r="27" spans="1:8">
      <c r="D27" s="71"/>
      <c r="E27" s="72"/>
    </row>
    <row r="28" spans="1:8">
      <c r="D28" s="71"/>
      <c r="E28" s="72"/>
    </row>
    <row r="29" spans="1:8">
      <c r="D29" s="71"/>
      <c r="E29" s="72"/>
    </row>
    <row r="30" spans="1:8">
      <c r="D30" s="71"/>
      <c r="E30" s="72"/>
    </row>
    <row r="31" spans="1:8">
      <c r="D31" s="71"/>
      <c r="E31" s="72"/>
    </row>
    <row r="32" spans="1:8">
      <c r="D32" s="71"/>
      <c r="E32" s="72"/>
    </row>
    <row r="33" spans="4:5">
      <c r="D33" s="71"/>
      <c r="E33" s="72"/>
    </row>
    <row r="34" spans="4:5">
      <c r="D34" s="71"/>
      <c r="E34" s="72"/>
    </row>
  </sheetData>
  <mergeCells count="2">
    <mergeCell ref="A1:B1"/>
    <mergeCell ref="A2:B2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D11" sqref="D11"/>
    </sheetView>
  </sheetViews>
  <sheetFormatPr baseColWidth="10" defaultColWidth="10.85546875" defaultRowHeight="15"/>
  <cols>
    <col min="1" max="1" width="22" style="40" bestFit="1" customWidth="1"/>
    <col min="2" max="2" width="17.85546875" style="40" customWidth="1"/>
    <col min="3" max="3" width="10.85546875" style="40"/>
    <col min="4" max="4" width="21.85546875" style="40" bestFit="1" customWidth="1"/>
    <col min="5" max="5" width="12.140625" style="40" bestFit="1" customWidth="1"/>
    <col min="6" max="16384" width="10.85546875" style="40"/>
  </cols>
  <sheetData>
    <row r="1" spans="1:5" ht="15.95">
      <c r="A1" s="40" t="s">
        <v>43</v>
      </c>
    </row>
    <row r="3" spans="1:5" ht="15.75">
      <c r="A3" s="41" t="s">
        <v>44</v>
      </c>
      <c r="B3" s="41" t="s">
        <v>45</v>
      </c>
      <c r="D3" s="42" t="s">
        <v>14</v>
      </c>
      <c r="E3" s="45"/>
    </row>
    <row r="4" spans="1:5" ht="15.95">
      <c r="A4" s="43">
        <v>1</v>
      </c>
      <c r="B4" s="43">
        <v>1</v>
      </c>
      <c r="D4" s="44" t="s">
        <v>37</v>
      </c>
      <c r="E4" s="46"/>
    </row>
    <row r="5" spans="1:5" ht="15.95">
      <c r="A5" s="43">
        <v>2</v>
      </c>
      <c r="B5" s="43">
        <v>5</v>
      </c>
      <c r="D5" s="44" t="s">
        <v>46</v>
      </c>
      <c r="E5" s="46"/>
    </row>
    <row r="6" spans="1:5" ht="15.95">
      <c r="A6" s="43">
        <v>3</v>
      </c>
      <c r="B6" s="43">
        <v>4</v>
      </c>
      <c r="D6" s="44" t="s">
        <v>47</v>
      </c>
      <c r="E6" s="46"/>
    </row>
    <row r="7" spans="1:5" ht="15.95">
      <c r="A7" s="43">
        <v>4</v>
      </c>
      <c r="B7" s="43">
        <v>6</v>
      </c>
      <c r="D7" s="44" t="s">
        <v>3</v>
      </c>
      <c r="E7" s="46"/>
    </row>
    <row r="8" spans="1:5" ht="15.95">
      <c r="A8" s="43">
        <v>5</v>
      </c>
      <c r="B8" s="43">
        <v>4</v>
      </c>
      <c r="D8" s="44" t="s">
        <v>13</v>
      </c>
      <c r="E8" s="46"/>
    </row>
    <row r="9" spans="1:5" ht="15.95">
      <c r="A9" s="43">
        <v>6</v>
      </c>
      <c r="B9" s="43">
        <v>6</v>
      </c>
    </row>
    <row r="10" spans="1:5" ht="15.95">
      <c r="A10" s="43">
        <v>7</v>
      </c>
      <c r="B10" s="43">
        <v>2</v>
      </c>
    </row>
    <row r="11" spans="1:5" ht="15.95">
      <c r="A11" s="43">
        <v>8</v>
      </c>
      <c r="B11" s="43">
        <v>2</v>
      </c>
    </row>
    <row r="12" spans="1:5" ht="15.95">
      <c r="A12" s="43">
        <v>9</v>
      </c>
      <c r="B12" s="43">
        <v>1</v>
      </c>
    </row>
    <row r="13" spans="1:5" ht="15.95">
      <c r="A13" s="43">
        <v>10</v>
      </c>
      <c r="B13" s="43">
        <v>6</v>
      </c>
    </row>
    <row r="14" spans="1:5" ht="15.95">
      <c r="A14" s="43">
        <v>11</v>
      </c>
      <c r="B14" s="43">
        <v>4</v>
      </c>
    </row>
    <row r="15" spans="1:5" ht="15.95">
      <c r="A15" s="43">
        <v>12</v>
      </c>
      <c r="B15" s="43">
        <v>4</v>
      </c>
    </row>
    <row r="16" spans="1:5" ht="15.95">
      <c r="A16" s="43">
        <v>13</v>
      </c>
      <c r="B16" s="43">
        <v>3</v>
      </c>
    </row>
    <row r="17" spans="1:2" ht="15.95">
      <c r="A17" s="43">
        <v>14</v>
      </c>
      <c r="B17" s="43">
        <v>4</v>
      </c>
    </row>
    <row r="18" spans="1:2" ht="15.95">
      <c r="A18" s="43">
        <v>15</v>
      </c>
      <c r="B18" s="43">
        <v>1</v>
      </c>
    </row>
    <row r="19" spans="1:2" ht="15.95">
      <c r="A19" s="43">
        <v>16</v>
      </c>
      <c r="B19" s="43">
        <v>5</v>
      </c>
    </row>
    <row r="20" spans="1:2" ht="15.95">
      <c r="A20" s="43">
        <v>17</v>
      </c>
      <c r="B20" s="43">
        <v>5</v>
      </c>
    </row>
    <row r="21" spans="1:2" ht="15.95">
      <c r="A21" s="43">
        <v>18</v>
      </c>
      <c r="B21" s="43">
        <v>6</v>
      </c>
    </row>
    <row r="22" spans="1:2" ht="15.95">
      <c r="A22" s="43">
        <v>19</v>
      </c>
      <c r="B22" s="43">
        <v>1</v>
      </c>
    </row>
    <row r="23" spans="1:2" ht="15.95">
      <c r="A23" s="43">
        <v>20</v>
      </c>
      <c r="B23" s="43">
        <v>3</v>
      </c>
    </row>
    <row r="24" spans="1:2" ht="15.95">
      <c r="A24" s="43">
        <v>21</v>
      </c>
      <c r="B24" s="43">
        <v>6</v>
      </c>
    </row>
    <row r="25" spans="1:2" ht="15.95">
      <c r="A25" s="43">
        <v>22</v>
      </c>
      <c r="B25" s="43">
        <v>1</v>
      </c>
    </row>
    <row r="26" spans="1:2" ht="15.95">
      <c r="A26" s="43">
        <v>23</v>
      </c>
      <c r="B26" s="43">
        <v>5</v>
      </c>
    </row>
    <row r="27" spans="1:2" ht="15.95">
      <c r="A27" s="43">
        <v>24</v>
      </c>
      <c r="B27" s="43">
        <v>2</v>
      </c>
    </row>
    <row r="28" spans="1:2" ht="15.95">
      <c r="A28" s="43">
        <v>25</v>
      </c>
      <c r="B28" s="43">
        <v>1</v>
      </c>
    </row>
    <row r="29" spans="1:2" ht="15.95">
      <c r="A29" s="43">
        <v>26</v>
      </c>
      <c r="B29" s="43">
        <v>2</v>
      </c>
    </row>
    <row r="30" spans="1:2" ht="15.95">
      <c r="A30" s="43">
        <v>27</v>
      </c>
      <c r="B30" s="43">
        <v>6</v>
      </c>
    </row>
    <row r="31" spans="1:2" ht="15.95">
      <c r="A31" s="43">
        <v>28</v>
      </c>
      <c r="B31" s="43">
        <v>6</v>
      </c>
    </row>
    <row r="32" spans="1:2" ht="15.95">
      <c r="A32" s="43">
        <v>29</v>
      </c>
      <c r="B32" s="43">
        <v>5</v>
      </c>
    </row>
    <row r="33" spans="1:2" ht="15.95">
      <c r="A33" s="43">
        <v>30</v>
      </c>
      <c r="B33" s="43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E33"/>
  <sheetViews>
    <sheetView topLeftCell="A3" workbookViewId="0">
      <selection activeCell="E13" sqref="E13"/>
    </sheetView>
  </sheetViews>
  <sheetFormatPr baseColWidth="10" defaultColWidth="10.85546875" defaultRowHeight="15"/>
  <cols>
    <col min="1" max="1" width="22" style="40" bestFit="1" customWidth="1"/>
    <col min="2" max="2" width="17.85546875" style="40" customWidth="1"/>
    <col min="3" max="3" width="10.85546875" style="40"/>
    <col min="4" max="4" width="21.85546875" style="40" bestFit="1" customWidth="1"/>
    <col min="5" max="5" width="12.140625" style="40" bestFit="1" customWidth="1"/>
    <col min="6" max="16384" width="10.85546875" style="40"/>
  </cols>
  <sheetData>
    <row r="1" spans="1:5" ht="15.95">
      <c r="A1" s="40" t="s">
        <v>43</v>
      </c>
    </row>
    <row r="3" spans="1:5" ht="15.75">
      <c r="A3" s="41" t="s">
        <v>44</v>
      </c>
      <c r="B3" s="41" t="s">
        <v>45</v>
      </c>
      <c r="D3" s="42" t="s">
        <v>14</v>
      </c>
      <c r="E3" s="45">
        <f>AVERAGE(B4:B33)</f>
        <v>3.6333333333333333</v>
      </c>
    </row>
    <row r="4" spans="1:5" ht="15.95">
      <c r="A4" s="43">
        <v>1</v>
      </c>
      <c r="B4" s="43">
        <v>1</v>
      </c>
      <c r="D4" s="44" t="s">
        <v>37</v>
      </c>
      <c r="E4" s="46">
        <f>MEDIAN(B4:B33)</f>
        <v>4</v>
      </c>
    </row>
    <row r="5" spans="1:5" ht="15.95">
      <c r="A5" s="43">
        <v>2</v>
      </c>
      <c r="B5" s="43">
        <v>5</v>
      </c>
      <c r="D5" s="44" t="s">
        <v>46</v>
      </c>
      <c r="E5" s="46">
        <f>_xlfn.MODE.SNGL(B4:B33)</f>
        <v>6</v>
      </c>
    </row>
    <row r="6" spans="1:5" ht="15.95">
      <c r="A6" s="43">
        <v>3</v>
      </c>
      <c r="B6" s="43">
        <v>4</v>
      </c>
      <c r="D6" s="44" t="s">
        <v>47</v>
      </c>
      <c r="E6" s="46">
        <f>AVEDEV(B4:B33)</f>
        <v>1.6822222222222223</v>
      </c>
    </row>
    <row r="7" spans="1:5" ht="15.95">
      <c r="A7" s="43">
        <v>4</v>
      </c>
      <c r="B7" s="43">
        <v>6</v>
      </c>
      <c r="D7" s="44" t="s">
        <v>3</v>
      </c>
      <c r="E7" s="46">
        <f>_xlfn.VAR.P(B4:B33)</f>
        <v>3.4988888888888887</v>
      </c>
    </row>
    <row r="8" spans="1:5" ht="15.95">
      <c r="A8" s="43">
        <v>5</v>
      </c>
      <c r="B8" s="43">
        <v>4</v>
      </c>
      <c r="D8" s="44" t="s">
        <v>13</v>
      </c>
      <c r="E8" s="46">
        <f>_xlfn.STDEV.P(B4:B33)</f>
        <v>1.8705317128797601</v>
      </c>
    </row>
    <row r="9" spans="1:5" ht="15.95">
      <c r="A9" s="43">
        <v>6</v>
      </c>
      <c r="B9" s="43">
        <v>6</v>
      </c>
    </row>
    <row r="10" spans="1:5" ht="15.95">
      <c r="A10" s="43">
        <v>7</v>
      </c>
      <c r="B10" s="43">
        <v>2</v>
      </c>
    </row>
    <row r="11" spans="1:5" ht="15.95">
      <c r="A11" s="43">
        <v>8</v>
      </c>
      <c r="B11" s="43">
        <v>2</v>
      </c>
    </row>
    <row r="12" spans="1:5" ht="15.95">
      <c r="A12" s="43">
        <v>9</v>
      </c>
      <c r="B12" s="43">
        <v>1</v>
      </c>
    </row>
    <row r="13" spans="1:5" ht="15.95">
      <c r="A13" s="43">
        <v>10</v>
      </c>
      <c r="B13" s="43">
        <v>6</v>
      </c>
    </row>
    <row r="14" spans="1:5" ht="15.95">
      <c r="A14" s="43">
        <v>11</v>
      </c>
      <c r="B14" s="43">
        <v>4</v>
      </c>
    </row>
    <row r="15" spans="1:5" ht="15.95">
      <c r="A15" s="43">
        <v>12</v>
      </c>
      <c r="B15" s="43">
        <v>4</v>
      </c>
    </row>
    <row r="16" spans="1:5" ht="15.95">
      <c r="A16" s="43">
        <v>13</v>
      </c>
      <c r="B16" s="43">
        <v>3</v>
      </c>
    </row>
    <row r="17" spans="1:2" ht="15.95">
      <c r="A17" s="43">
        <v>14</v>
      </c>
      <c r="B17" s="43">
        <v>4</v>
      </c>
    </row>
    <row r="18" spans="1:2" ht="15.95">
      <c r="A18" s="43">
        <v>15</v>
      </c>
      <c r="B18" s="43">
        <v>1</v>
      </c>
    </row>
    <row r="19" spans="1:2" ht="15.95">
      <c r="A19" s="43">
        <v>16</v>
      </c>
      <c r="B19" s="43">
        <v>5</v>
      </c>
    </row>
    <row r="20" spans="1:2" ht="15.95">
      <c r="A20" s="43">
        <v>17</v>
      </c>
      <c r="B20" s="43">
        <v>5</v>
      </c>
    </row>
    <row r="21" spans="1:2" ht="15.95">
      <c r="A21" s="43">
        <v>18</v>
      </c>
      <c r="B21" s="43">
        <v>6</v>
      </c>
    </row>
    <row r="22" spans="1:2" ht="15.95">
      <c r="A22" s="43">
        <v>19</v>
      </c>
      <c r="B22" s="43">
        <v>1</v>
      </c>
    </row>
    <row r="23" spans="1:2" ht="15.95">
      <c r="A23" s="43">
        <v>20</v>
      </c>
      <c r="B23" s="43">
        <v>3</v>
      </c>
    </row>
    <row r="24" spans="1:2" ht="15.95">
      <c r="A24" s="43">
        <v>21</v>
      </c>
      <c r="B24" s="43">
        <v>6</v>
      </c>
    </row>
    <row r="25" spans="1:2" ht="15.95">
      <c r="A25" s="43">
        <v>22</v>
      </c>
      <c r="B25" s="43">
        <v>1</v>
      </c>
    </row>
    <row r="26" spans="1:2" ht="15.95">
      <c r="A26" s="43">
        <v>23</v>
      </c>
      <c r="B26" s="43">
        <v>5</v>
      </c>
    </row>
    <row r="27" spans="1:2" ht="15.95">
      <c r="A27" s="43">
        <v>24</v>
      </c>
      <c r="B27" s="43">
        <v>2</v>
      </c>
    </row>
    <row r="28" spans="1:2" ht="15.95">
      <c r="A28" s="43">
        <v>25</v>
      </c>
      <c r="B28" s="43">
        <v>1</v>
      </c>
    </row>
    <row r="29" spans="1:2" ht="15.95">
      <c r="A29" s="43">
        <v>26</v>
      </c>
      <c r="B29" s="43">
        <v>2</v>
      </c>
    </row>
    <row r="30" spans="1:2" ht="15.95">
      <c r="A30" s="43">
        <v>27</v>
      </c>
      <c r="B30" s="43">
        <v>6</v>
      </c>
    </row>
    <row r="31" spans="1:2" ht="15.95">
      <c r="A31" s="43">
        <v>28</v>
      </c>
      <c r="B31" s="43">
        <v>6</v>
      </c>
    </row>
    <row r="32" spans="1:2" ht="15.95">
      <c r="A32" s="43">
        <v>29</v>
      </c>
      <c r="B32" s="43">
        <v>5</v>
      </c>
    </row>
    <row r="33" spans="1:2" ht="15.95">
      <c r="A33" s="43">
        <v>30</v>
      </c>
      <c r="B33" s="43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E2" sqref="E2"/>
    </sheetView>
  </sheetViews>
  <sheetFormatPr baseColWidth="10" defaultColWidth="10.85546875" defaultRowHeight="15"/>
  <cols>
    <col min="1" max="1" width="11.7109375" style="33" bestFit="1" customWidth="1"/>
    <col min="2" max="2" width="8.140625" style="33" bestFit="1" customWidth="1"/>
    <col min="3" max="5" width="13.28515625" style="33" bestFit="1" customWidth="1"/>
    <col min="6" max="16384" width="10.85546875" style="33"/>
  </cols>
  <sheetData>
    <row r="1" spans="1:6" ht="45">
      <c r="A1" s="31" t="s">
        <v>31</v>
      </c>
      <c r="B1" s="31" t="s">
        <v>30</v>
      </c>
      <c r="C1" s="32" t="s">
        <v>29</v>
      </c>
      <c r="D1" s="32" t="s">
        <v>28</v>
      </c>
      <c r="E1" s="32" t="s">
        <v>27</v>
      </c>
    </row>
    <row r="2" spans="1:6">
      <c r="A2" s="34" t="s">
        <v>26</v>
      </c>
      <c r="B2" s="35">
        <v>970</v>
      </c>
      <c r="C2" s="35"/>
      <c r="D2" s="35"/>
      <c r="E2" s="35"/>
    </row>
    <row r="3" spans="1:6">
      <c r="A3" s="34" t="s">
        <v>25</v>
      </c>
      <c r="B3" s="35">
        <v>1389.2339926666355</v>
      </c>
      <c r="C3" s="35"/>
      <c r="D3" s="35"/>
      <c r="E3" s="35"/>
    </row>
    <row r="4" spans="1:6">
      <c r="A4" s="34" t="s">
        <v>24</v>
      </c>
      <c r="B4" s="35">
        <v>878.36897902809471</v>
      </c>
      <c r="C4" s="35"/>
      <c r="D4" s="35"/>
      <c r="E4" s="35"/>
    </row>
    <row r="5" spans="1:6">
      <c r="A5" s="34" t="s">
        <v>23</v>
      </c>
      <c r="B5" s="35">
        <v>673.07003491825196</v>
      </c>
      <c r="C5" s="35"/>
      <c r="D5" s="35"/>
      <c r="E5" s="35"/>
      <c r="F5" s="36"/>
    </row>
    <row r="6" spans="1:6">
      <c r="A6" s="34" t="s">
        <v>22</v>
      </c>
      <c r="B6" s="35">
        <v>700</v>
      </c>
      <c r="C6" s="35"/>
      <c r="D6" s="35"/>
      <c r="E6" s="35"/>
      <c r="F6" s="36"/>
    </row>
    <row r="7" spans="1:6">
      <c r="A7" s="34" t="s">
        <v>21</v>
      </c>
      <c r="B7" s="35">
        <v>1257.6006727314414</v>
      </c>
      <c r="C7" s="35"/>
      <c r="D7" s="35"/>
      <c r="E7" s="35"/>
      <c r="F7" s="36"/>
    </row>
    <row r="8" spans="1:6">
      <c r="A8" s="34" t="s">
        <v>20</v>
      </c>
      <c r="B8" s="35">
        <v>1107.5338954855993</v>
      </c>
      <c r="C8" s="35"/>
      <c r="D8" s="35"/>
      <c r="E8" s="35"/>
      <c r="F8" s="36"/>
    </row>
    <row r="9" spans="1:6">
      <c r="A9" s="34" t="s">
        <v>19</v>
      </c>
      <c r="B9" s="35">
        <v>1301.7145640697013</v>
      </c>
      <c r="C9" s="35"/>
      <c r="D9" s="35"/>
      <c r="E9" s="35"/>
      <c r="F9" s="36"/>
    </row>
    <row r="10" spans="1:6">
      <c r="A10" s="34" t="s">
        <v>18</v>
      </c>
      <c r="B10" s="35">
        <v>1350.0607285364326</v>
      </c>
      <c r="C10" s="35"/>
      <c r="D10" s="35"/>
      <c r="E10" s="35"/>
      <c r="F10" s="36"/>
    </row>
    <row r="11" spans="1:6">
      <c r="A11" s="34" t="s">
        <v>17</v>
      </c>
      <c r="B11" s="35">
        <v>1157.7419563049723</v>
      </c>
      <c r="C11" s="35"/>
      <c r="D11" s="35"/>
      <c r="E11" s="35"/>
      <c r="F11" s="36"/>
    </row>
    <row r="12" spans="1:6">
      <c r="A12" s="34" t="s">
        <v>16</v>
      </c>
      <c r="B12" s="35">
        <v>1395.0798711331493</v>
      </c>
      <c r="C12" s="35"/>
      <c r="D12" s="35"/>
      <c r="E12" s="35"/>
      <c r="F12" s="36"/>
    </row>
    <row r="13" spans="1:6">
      <c r="A13" s="34" t="s">
        <v>15</v>
      </c>
      <c r="B13" s="35">
        <v>1290.7413986584752</v>
      </c>
      <c r="C13" s="35"/>
      <c r="D13" s="35"/>
      <c r="E13" s="35"/>
      <c r="F13" s="36"/>
    </row>
    <row r="14" spans="1:6" ht="15.75">
      <c r="A14" s="37" t="s">
        <v>14</v>
      </c>
      <c r="B14" s="38"/>
      <c r="C14" s="38"/>
      <c r="D14" s="38"/>
      <c r="E14" s="38"/>
      <c r="F14" s="36"/>
    </row>
    <row r="15" spans="1:6">
      <c r="C15" s="49" t="s">
        <v>13</v>
      </c>
      <c r="D15" s="50"/>
      <c r="E15" s="39"/>
    </row>
    <row r="16" spans="1:6" ht="15.75">
      <c r="C16" s="51" t="s">
        <v>3</v>
      </c>
      <c r="D16" s="52"/>
      <c r="E16" s="39"/>
    </row>
  </sheetData>
  <mergeCells count="2">
    <mergeCell ref="C15:D15"/>
    <mergeCell ref="C16:D1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F16"/>
  <sheetViews>
    <sheetView workbookViewId="0">
      <selection activeCell="A2" sqref="A2"/>
    </sheetView>
  </sheetViews>
  <sheetFormatPr baseColWidth="10" defaultColWidth="10.85546875" defaultRowHeight="15"/>
  <cols>
    <col min="1" max="1" width="11.7109375" style="33" bestFit="1" customWidth="1"/>
    <col min="2" max="2" width="8.140625" style="33" bestFit="1" customWidth="1"/>
    <col min="3" max="5" width="13.28515625" style="33" bestFit="1" customWidth="1"/>
    <col min="6" max="16384" width="10.85546875" style="33"/>
  </cols>
  <sheetData>
    <row r="1" spans="1:6" ht="45">
      <c r="A1" s="31" t="s">
        <v>31</v>
      </c>
      <c r="B1" s="31" t="s">
        <v>30</v>
      </c>
      <c r="C1" s="32" t="s">
        <v>29</v>
      </c>
      <c r="D1" s="32" t="s">
        <v>28</v>
      </c>
      <c r="E1" s="32" t="s">
        <v>27</v>
      </c>
    </row>
    <row r="2" spans="1:6">
      <c r="A2" s="34" t="s">
        <v>26</v>
      </c>
      <c r="B2" s="35">
        <v>970</v>
      </c>
      <c r="C2" s="35">
        <f t="shared" ref="C2:C13" si="0">$B$14-B2</f>
        <v>152.59550779439633</v>
      </c>
      <c r="D2" s="35">
        <f t="shared" ref="D2:D13" si="1">ABS(C2)</f>
        <v>152.59550779439633</v>
      </c>
      <c r="E2" s="35">
        <f t="shared" ref="E2:E13" si="2">D2^2</f>
        <v>23285.38899902967</v>
      </c>
    </row>
    <row r="3" spans="1:6">
      <c r="A3" s="34" t="s">
        <v>25</v>
      </c>
      <c r="B3" s="35">
        <v>1389.2339926666355</v>
      </c>
      <c r="C3" s="35">
        <f t="shared" si="0"/>
        <v>-266.63848487223913</v>
      </c>
      <c r="D3" s="35">
        <f t="shared" si="1"/>
        <v>266.63848487223913</v>
      </c>
      <c r="E3" s="35">
        <f t="shared" si="2"/>
        <v>71096.081614963303</v>
      </c>
    </row>
    <row r="4" spans="1:6">
      <c r="A4" s="34" t="s">
        <v>24</v>
      </c>
      <c r="B4" s="35">
        <v>878.36897902809471</v>
      </c>
      <c r="C4" s="35">
        <f t="shared" si="0"/>
        <v>244.22652876630161</v>
      </c>
      <c r="D4" s="35">
        <f t="shared" si="1"/>
        <v>244.22652876630161</v>
      </c>
      <c r="E4" s="35">
        <f t="shared" si="2"/>
        <v>59646.59735323715</v>
      </c>
    </row>
    <row r="5" spans="1:6">
      <c r="A5" s="34" t="s">
        <v>23</v>
      </c>
      <c r="B5" s="35">
        <v>673.07003491825196</v>
      </c>
      <c r="C5" s="35">
        <f t="shared" si="0"/>
        <v>449.52547287614436</v>
      </c>
      <c r="D5" s="35">
        <f t="shared" si="1"/>
        <v>449.52547287614436</v>
      </c>
      <c r="E5" s="35">
        <f t="shared" si="2"/>
        <v>202073.15076452121</v>
      </c>
      <c r="F5" s="36"/>
    </row>
    <row r="6" spans="1:6">
      <c r="A6" s="34" t="s">
        <v>22</v>
      </c>
      <c r="B6" s="35">
        <v>700</v>
      </c>
      <c r="C6" s="35">
        <f t="shared" si="0"/>
        <v>422.59550779439633</v>
      </c>
      <c r="D6" s="35">
        <f t="shared" si="1"/>
        <v>422.59550779439633</v>
      </c>
      <c r="E6" s="35">
        <f t="shared" si="2"/>
        <v>178586.9632080037</v>
      </c>
      <c r="F6" s="36"/>
    </row>
    <row r="7" spans="1:6">
      <c r="A7" s="34" t="s">
        <v>21</v>
      </c>
      <c r="B7" s="35">
        <v>1257.6006727314414</v>
      </c>
      <c r="C7" s="35">
        <f t="shared" si="0"/>
        <v>-135.00516493704504</v>
      </c>
      <c r="D7" s="35">
        <f t="shared" si="1"/>
        <v>135.00516493704504</v>
      </c>
      <c r="E7" s="35">
        <f t="shared" si="2"/>
        <v>18226.394559678734</v>
      </c>
      <c r="F7" s="36"/>
    </row>
    <row r="8" spans="1:6">
      <c r="A8" s="34" t="s">
        <v>20</v>
      </c>
      <c r="B8" s="35">
        <v>1107.5338954855993</v>
      </c>
      <c r="C8" s="35">
        <f t="shared" si="0"/>
        <v>15.061612308797066</v>
      </c>
      <c r="D8" s="35">
        <f t="shared" si="1"/>
        <v>15.061612308797066</v>
      </c>
      <c r="E8" s="35">
        <f t="shared" si="2"/>
        <v>226.8521653405073</v>
      </c>
      <c r="F8" s="36"/>
    </row>
    <row r="9" spans="1:6">
      <c r="A9" s="34" t="s">
        <v>19</v>
      </c>
      <c r="B9" s="35">
        <v>1301.7145640697013</v>
      </c>
      <c r="C9" s="35">
        <f t="shared" si="0"/>
        <v>-179.11905627530496</v>
      </c>
      <c r="D9" s="35">
        <f t="shared" si="1"/>
        <v>179.11905627530496</v>
      </c>
      <c r="E9" s="35">
        <f t="shared" si="2"/>
        <v>32083.636320955862</v>
      </c>
      <c r="F9" s="36"/>
    </row>
    <row r="10" spans="1:6">
      <c r="A10" s="34" t="s">
        <v>18</v>
      </c>
      <c r="B10" s="35">
        <v>1350.0607285364326</v>
      </c>
      <c r="C10" s="35">
        <f t="shared" si="0"/>
        <v>-227.46522074203631</v>
      </c>
      <c r="D10" s="35">
        <f t="shared" si="1"/>
        <v>227.46522074203631</v>
      </c>
      <c r="E10" s="35">
        <f t="shared" si="2"/>
        <v>51740.426647223307</v>
      </c>
      <c r="F10" s="36"/>
    </row>
    <row r="11" spans="1:6">
      <c r="A11" s="34" t="s">
        <v>17</v>
      </c>
      <c r="B11" s="35">
        <v>1157.7419563049723</v>
      </c>
      <c r="C11" s="35">
        <f t="shared" si="0"/>
        <v>-35.146448510575965</v>
      </c>
      <c r="D11" s="35">
        <f t="shared" si="1"/>
        <v>35.146448510575965</v>
      </c>
      <c r="E11" s="35">
        <f t="shared" si="2"/>
        <v>1235.2728429065676</v>
      </c>
      <c r="F11" s="36"/>
    </row>
    <row r="12" spans="1:6">
      <c r="A12" s="34" t="s">
        <v>16</v>
      </c>
      <c r="B12" s="35">
        <v>1395.0798711331493</v>
      </c>
      <c r="C12" s="35">
        <f t="shared" si="0"/>
        <v>-272.48436333875293</v>
      </c>
      <c r="D12" s="35">
        <f t="shared" si="1"/>
        <v>272.48436333875293</v>
      </c>
      <c r="E12" s="35">
        <f t="shared" si="2"/>
        <v>74247.728264125515</v>
      </c>
      <c r="F12" s="36"/>
    </row>
    <row r="13" spans="1:6">
      <c r="A13" s="34" t="s">
        <v>15</v>
      </c>
      <c r="B13" s="35">
        <v>1290.7413986584752</v>
      </c>
      <c r="C13" s="35">
        <f t="shared" si="0"/>
        <v>-168.14589086407886</v>
      </c>
      <c r="D13" s="35">
        <f t="shared" si="1"/>
        <v>168.14589086407886</v>
      </c>
      <c r="E13" s="35">
        <f t="shared" si="2"/>
        <v>28273.040614474721</v>
      </c>
      <c r="F13" s="36"/>
    </row>
    <row r="14" spans="1:6" ht="15.75">
      <c r="A14" s="37" t="s">
        <v>14</v>
      </c>
      <c r="B14" s="38">
        <f>AVERAGE(B2:B13)</f>
        <v>1122.5955077943963</v>
      </c>
      <c r="C14" s="38">
        <f>AVERAGE(C2:C13)</f>
        <v>2.0842586915629605E-13</v>
      </c>
      <c r="D14" s="38">
        <f>AVERAGE(D2:D13)</f>
        <v>214.00077159000571</v>
      </c>
      <c r="E14" s="38">
        <f>AVERAGE(E2:E13)</f>
        <v>61726.794446205015</v>
      </c>
      <c r="F14" s="36"/>
    </row>
    <row r="15" spans="1:6">
      <c r="C15" s="49" t="s">
        <v>13</v>
      </c>
      <c r="D15" s="50"/>
      <c r="E15" s="39">
        <f>_xlfn.STDEV.P(B2:B13)</f>
        <v>248.44877630248993</v>
      </c>
    </row>
    <row r="16" spans="1:6" ht="15.75">
      <c r="C16" s="51" t="s">
        <v>3</v>
      </c>
      <c r="D16" s="52"/>
      <c r="E16" s="39">
        <f>_xlfn.VAR.P(B2:B13)</f>
        <v>61726.794446204687</v>
      </c>
    </row>
  </sheetData>
  <mergeCells count="2">
    <mergeCell ref="C15:D15"/>
    <mergeCell ref="C16:D16"/>
  </mergeCells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>
    <oddHeader>&amp;A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P22"/>
  <sheetViews>
    <sheetView workbookViewId="0">
      <selection activeCell="A2" sqref="A2"/>
    </sheetView>
  </sheetViews>
  <sheetFormatPr baseColWidth="10" defaultColWidth="11.42578125" defaultRowHeight="15"/>
  <cols>
    <col min="1" max="1" width="7.28515625" style="15" bestFit="1" customWidth="1"/>
    <col min="2" max="3" width="6.28515625" style="16" customWidth="1"/>
    <col min="4" max="13" width="6.28515625" style="1" customWidth="1"/>
    <col min="14" max="15" width="20.7109375" style="1" customWidth="1"/>
    <col min="16" max="16384" width="11.42578125" style="1"/>
  </cols>
  <sheetData>
    <row r="1" spans="1:15">
      <c r="A1" s="21"/>
      <c r="B1" s="53" t="s">
        <v>1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5"/>
      <c r="N1" s="22" t="s">
        <v>2</v>
      </c>
      <c r="O1" s="18" t="s">
        <v>3</v>
      </c>
    </row>
    <row r="2" spans="1:15">
      <c r="A2" s="7" t="s">
        <v>4</v>
      </c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56" t="s">
        <v>5</v>
      </c>
      <c r="O2" s="56"/>
    </row>
    <row r="3" spans="1:15" ht="14.45" customHeight="1">
      <c r="A3" s="9" t="s">
        <v>6</v>
      </c>
      <c r="B3" s="10">
        <v>2319.96</v>
      </c>
      <c r="C3" s="10">
        <v>2476.0050000000001</v>
      </c>
      <c r="D3" s="10">
        <v>2346.145</v>
      </c>
      <c r="E3" s="11">
        <v>2910.66</v>
      </c>
      <c r="F3" s="11">
        <v>2833.56</v>
      </c>
      <c r="G3" s="11">
        <v>2918.51</v>
      </c>
      <c r="H3" s="11">
        <v>2449.25</v>
      </c>
      <c r="I3" s="11">
        <v>2605.7750000000001</v>
      </c>
      <c r="J3" s="11">
        <v>2753.95</v>
      </c>
      <c r="K3" s="11">
        <v>3745.2950000000001</v>
      </c>
      <c r="L3" s="11">
        <v>3830.9349999999999</v>
      </c>
      <c r="M3" s="11">
        <v>3810.8150000000001</v>
      </c>
      <c r="N3" s="12"/>
      <c r="O3" s="13"/>
    </row>
    <row r="4" spans="1:15" ht="14.45" customHeight="1">
      <c r="A4" s="9" t="s">
        <v>7</v>
      </c>
      <c r="B4" s="14">
        <v>1874.3510000000001</v>
      </c>
      <c r="C4" s="14">
        <v>2098.732</v>
      </c>
      <c r="D4" s="14">
        <v>1984.2339999999999</v>
      </c>
      <c r="E4" s="14">
        <v>1389.0630000000001</v>
      </c>
      <c r="F4" s="14">
        <v>2408.5630000000001</v>
      </c>
      <c r="G4" s="14">
        <v>2397.8670000000002</v>
      </c>
      <c r="H4" s="14">
        <v>2083.7539999999999</v>
      </c>
      <c r="I4" s="14">
        <v>2216.7429999999999</v>
      </c>
      <c r="J4" s="14">
        <v>2453.4110000000001</v>
      </c>
      <c r="K4" s="14">
        <v>3165.0129999999999</v>
      </c>
      <c r="L4" s="14">
        <v>3278.9569999999999</v>
      </c>
      <c r="M4" s="14">
        <v>3268.2350000000001</v>
      </c>
      <c r="N4" s="12"/>
      <c r="O4" s="13"/>
    </row>
    <row r="5" spans="1:15">
      <c r="M5" s="3"/>
    </row>
    <row r="7" spans="1:15">
      <c r="A7" s="17"/>
      <c r="B7" s="1"/>
      <c r="C7" s="1"/>
      <c r="K7" s="16"/>
      <c r="L7" s="16"/>
      <c r="M7" s="16"/>
    </row>
    <row r="8" spans="1:15">
      <c r="A8" s="17"/>
      <c r="B8" s="1"/>
      <c r="C8" s="1"/>
      <c r="H8" s="16"/>
      <c r="I8" s="16"/>
      <c r="J8" s="16"/>
      <c r="K8" s="16"/>
      <c r="L8" s="16"/>
      <c r="M8" s="16"/>
    </row>
    <row r="9" spans="1:15">
      <c r="A9" s="17"/>
      <c r="B9" s="1"/>
      <c r="C9" s="1"/>
    </row>
    <row r="10" spans="1:15">
      <c r="A10" s="17"/>
      <c r="B10" s="1"/>
      <c r="C10" s="1"/>
    </row>
    <row r="11" spans="1:15">
      <c r="A11" s="17"/>
      <c r="B11" s="1"/>
      <c r="C11" s="1"/>
    </row>
    <row r="12" spans="1:15">
      <c r="L12" s="3"/>
    </row>
    <row r="13" spans="1:15">
      <c r="H13" s="3"/>
    </row>
    <row r="22" spans="16:16">
      <c r="P22" s="1" t="s">
        <v>8</v>
      </c>
    </row>
  </sheetData>
  <mergeCells count="2">
    <mergeCell ref="B1:M1"/>
    <mergeCell ref="N2:O2"/>
  </mergeCells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26"/>
  <sheetViews>
    <sheetView workbookViewId="0">
      <selection activeCell="A2" sqref="A2"/>
    </sheetView>
  </sheetViews>
  <sheetFormatPr baseColWidth="10" defaultColWidth="11.42578125" defaultRowHeight="15"/>
  <cols>
    <col min="1" max="1" width="7.28515625" style="15" bestFit="1" customWidth="1"/>
    <col min="2" max="3" width="6.28515625" style="16" customWidth="1"/>
    <col min="4" max="13" width="6.28515625" style="1" customWidth="1"/>
    <col min="14" max="15" width="20.7109375" style="1" customWidth="1"/>
    <col min="16" max="16384" width="11.42578125" style="1"/>
  </cols>
  <sheetData>
    <row r="1" spans="1:15">
      <c r="A1" s="21"/>
      <c r="B1" s="53" t="s">
        <v>1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5"/>
      <c r="N1" s="22" t="s">
        <v>2</v>
      </c>
      <c r="O1" s="18" t="s">
        <v>3</v>
      </c>
    </row>
    <row r="2" spans="1:15">
      <c r="A2" s="7" t="s">
        <v>4</v>
      </c>
      <c r="B2" s="23">
        <v>1</v>
      </c>
      <c r="C2" s="23">
        <v>2</v>
      </c>
      <c r="D2" s="23">
        <v>3</v>
      </c>
      <c r="E2" s="23">
        <v>4</v>
      </c>
      <c r="F2" s="23">
        <v>5</v>
      </c>
      <c r="G2" s="23">
        <v>6</v>
      </c>
      <c r="H2" s="23">
        <v>7</v>
      </c>
      <c r="I2" s="23">
        <v>8</v>
      </c>
      <c r="J2" s="23">
        <v>9</v>
      </c>
      <c r="K2" s="23">
        <v>10</v>
      </c>
      <c r="L2" s="23">
        <v>11</v>
      </c>
      <c r="M2" s="23">
        <v>12</v>
      </c>
      <c r="N2" s="56" t="s">
        <v>5</v>
      </c>
      <c r="O2" s="56"/>
    </row>
    <row r="3" spans="1:15" ht="14.45" customHeight="1">
      <c r="A3" s="9" t="s">
        <v>6</v>
      </c>
      <c r="B3" s="10">
        <v>2319.96</v>
      </c>
      <c r="C3" s="10">
        <v>2476.0050000000001</v>
      </c>
      <c r="D3" s="10">
        <v>2346.145</v>
      </c>
      <c r="E3" s="11">
        <v>2910.66</v>
      </c>
      <c r="F3" s="11">
        <v>2833.56</v>
      </c>
      <c r="G3" s="11">
        <v>2918.51</v>
      </c>
      <c r="H3" s="11">
        <v>2449.25</v>
      </c>
      <c r="I3" s="11">
        <v>2605.7750000000001</v>
      </c>
      <c r="J3" s="11">
        <v>2753.95</v>
      </c>
      <c r="K3" s="11">
        <v>3745.2950000000001</v>
      </c>
      <c r="L3" s="11">
        <v>3830.9349999999999</v>
      </c>
      <c r="M3" s="11">
        <v>3810.8150000000001</v>
      </c>
      <c r="N3" s="12">
        <f>_xlfn.STDEV.P(B3:M3)</f>
        <v>543.62242422296697</v>
      </c>
      <c r="O3" s="13">
        <f>_xlfn.VAR.P(B3:M3)</f>
        <v>295525.34011805552</v>
      </c>
    </row>
    <row r="4" spans="1:15" ht="14.45" customHeight="1">
      <c r="A4" s="9" t="s">
        <v>7</v>
      </c>
      <c r="B4" s="14">
        <v>1874.3510000000001</v>
      </c>
      <c r="C4" s="14">
        <v>2098.732</v>
      </c>
      <c r="D4" s="14">
        <v>1984.2339999999999</v>
      </c>
      <c r="E4" s="14">
        <v>1389.0630000000001</v>
      </c>
      <c r="F4" s="14">
        <v>2408.5630000000001</v>
      </c>
      <c r="G4" s="14">
        <v>2397.8670000000002</v>
      </c>
      <c r="H4" s="14">
        <v>2083.7539999999999</v>
      </c>
      <c r="I4" s="14">
        <v>2216.7429999999999</v>
      </c>
      <c r="J4" s="14">
        <v>2453.4110000000001</v>
      </c>
      <c r="K4" s="14">
        <v>3165.0129999999999</v>
      </c>
      <c r="L4" s="14">
        <v>3278.9569999999999</v>
      </c>
      <c r="M4" s="14">
        <v>3268.2350000000001</v>
      </c>
      <c r="N4" s="12">
        <f>_xlfn.STDEV.P(B4:M4)</f>
        <v>563.27608982897823</v>
      </c>
      <c r="O4" s="13">
        <f>_xlfn.VAR.P(B4:M4)</f>
        <v>317279.95337302319</v>
      </c>
    </row>
    <row r="5" spans="1:15">
      <c r="M5" s="3"/>
    </row>
    <row r="7" spans="1:15">
      <c r="A7" s="17"/>
      <c r="B7" s="1"/>
      <c r="C7" s="1"/>
      <c r="K7" s="16"/>
      <c r="L7" s="16"/>
      <c r="M7" s="16"/>
    </row>
    <row r="8" spans="1:15">
      <c r="A8" s="17"/>
      <c r="B8" s="1"/>
      <c r="C8" s="1"/>
      <c r="H8" s="16"/>
      <c r="I8" s="16"/>
      <c r="J8" s="16"/>
      <c r="K8" s="16"/>
      <c r="L8" s="16"/>
      <c r="M8" s="16"/>
    </row>
    <row r="9" spans="1:15">
      <c r="A9" s="17"/>
      <c r="B9" s="1"/>
      <c r="C9" s="1"/>
    </row>
    <row r="10" spans="1:15">
      <c r="A10" s="17"/>
      <c r="B10" s="1"/>
      <c r="C10" s="1"/>
    </row>
    <row r="11" spans="1:15">
      <c r="A11" s="17"/>
      <c r="B11" s="1"/>
      <c r="C11" s="1"/>
    </row>
    <row r="12" spans="1:15">
      <c r="L12" s="3"/>
    </row>
    <row r="13" spans="1:15">
      <c r="H13" s="3"/>
    </row>
    <row r="22" spans="16:17">
      <c r="P22" s="1" t="s">
        <v>8</v>
      </c>
    </row>
    <row r="26" spans="16:17">
      <c r="Q26" s="1">
        <v>0</v>
      </c>
    </row>
  </sheetData>
  <mergeCells count="2">
    <mergeCell ref="B1:M1"/>
    <mergeCell ref="N2:O2"/>
  </mergeCells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I7"/>
  <sheetViews>
    <sheetView workbookViewId="0">
      <selection activeCell="I4" sqref="I4"/>
    </sheetView>
  </sheetViews>
  <sheetFormatPr baseColWidth="10" defaultColWidth="10.85546875" defaultRowHeight="15"/>
  <cols>
    <col min="1" max="1" width="11" style="1" bestFit="1" customWidth="1"/>
    <col min="2" max="3" width="7.140625" style="1" bestFit="1" customWidth="1"/>
    <col min="4" max="4" width="7.28515625" style="1" bestFit="1" customWidth="1"/>
    <col min="5" max="6" width="8.42578125" style="1" bestFit="1" customWidth="1"/>
    <col min="7" max="7" width="7.28515625" style="1" bestFit="1" customWidth="1"/>
    <col min="8" max="9" width="16.7109375" style="2" customWidth="1"/>
    <col min="10" max="11" width="14.85546875" style="1" customWidth="1"/>
    <col min="12" max="16384" width="10.85546875" style="1"/>
  </cols>
  <sheetData>
    <row r="1" spans="1:9" ht="15.75" thickBot="1">
      <c r="A1" s="57" t="s">
        <v>48</v>
      </c>
      <c r="B1" s="57"/>
      <c r="C1" s="57"/>
      <c r="D1" s="57"/>
      <c r="E1" s="57"/>
      <c r="F1" s="57"/>
      <c r="G1" s="57"/>
      <c r="H1" s="57"/>
      <c r="I1" s="57"/>
    </row>
    <row r="3" spans="1:9">
      <c r="A3" s="21" t="s">
        <v>0</v>
      </c>
      <c r="B3" s="4">
        <v>40553</v>
      </c>
      <c r="C3" s="4">
        <v>40564</v>
      </c>
      <c r="D3" s="4">
        <v>40593</v>
      </c>
      <c r="E3" s="4">
        <v>40612</v>
      </c>
      <c r="F3" s="4">
        <v>40613</v>
      </c>
      <c r="G3" s="4">
        <v>40651</v>
      </c>
      <c r="H3" s="19" t="s">
        <v>10</v>
      </c>
      <c r="I3" s="19" t="s">
        <v>3</v>
      </c>
    </row>
    <row r="4" spans="1:9">
      <c r="A4" s="21" t="s">
        <v>9</v>
      </c>
      <c r="B4" s="5">
        <v>-7.5</v>
      </c>
      <c r="C4" s="5">
        <v>-3.2</v>
      </c>
      <c r="D4" s="5">
        <v>2.8</v>
      </c>
      <c r="E4" s="5">
        <v>12.7</v>
      </c>
      <c r="F4" s="5">
        <v>10.4</v>
      </c>
      <c r="G4" s="5">
        <v>15.6</v>
      </c>
      <c r="H4" s="6">
        <f>_xlfn.STDEV.S(B4:G4)</f>
        <v>9.263188795801728</v>
      </c>
      <c r="I4" s="6">
        <f>_xlfn.VAR.S(B4:G4)</f>
        <v>85.806666666666658</v>
      </c>
    </row>
    <row r="7" spans="1:9">
      <c r="H7" s="20" t="s">
        <v>11</v>
      </c>
      <c r="I7" s="20" t="s">
        <v>12</v>
      </c>
    </row>
  </sheetData>
  <mergeCells count="1">
    <mergeCell ref="A1:I1"/>
  </mergeCells>
  <pageMargins left="0.78740157499999996" right="0.78740157499999996" top="0.984251969" bottom="0.984251969" header="0.4921259845" footer="0.492125984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18" zoomScale="295" zoomScaleNormal="295" zoomScalePageLayoutView="295" workbookViewId="0">
      <selection activeCell="A28" sqref="A28"/>
    </sheetView>
  </sheetViews>
  <sheetFormatPr baseColWidth="10" defaultRowHeight="12.75"/>
  <cols>
    <col min="1" max="1" width="19" bestFit="1" customWidth="1"/>
    <col min="2" max="2" width="3.85546875" bestFit="1" customWidth="1"/>
    <col min="3" max="3" width="6.7109375" bestFit="1" customWidth="1"/>
    <col min="4" max="4" width="14.85546875" bestFit="1" customWidth="1"/>
    <col min="5" max="5" width="11.140625" bestFit="1" customWidth="1"/>
  </cols>
  <sheetData>
    <row r="1" spans="1:5">
      <c r="A1" t="s">
        <v>49</v>
      </c>
      <c r="B1">
        <v>30</v>
      </c>
      <c r="C1" t="s">
        <v>50</v>
      </c>
    </row>
    <row r="2" spans="1:5">
      <c r="B2" s="47">
        <v>0.33333333333333331</v>
      </c>
      <c r="C2" s="47">
        <f>B1*B2</f>
        <v>10</v>
      </c>
      <c r="D2" t="s">
        <v>51</v>
      </c>
    </row>
    <row r="3" spans="1:5">
      <c r="B3" s="47">
        <v>0.66666666666666663</v>
      </c>
      <c r="C3" s="47">
        <f>B1*B3</f>
        <v>20</v>
      </c>
      <c r="D3" t="s">
        <v>52</v>
      </c>
    </row>
    <row r="5" spans="1:5">
      <c r="B5">
        <v>50</v>
      </c>
      <c r="C5" t="s">
        <v>53</v>
      </c>
      <c r="D5" t="s">
        <v>54</v>
      </c>
    </row>
    <row r="6" spans="1:5">
      <c r="B6" s="47">
        <v>0.33333333333333331</v>
      </c>
      <c r="C6" s="48">
        <f>B5*B6</f>
        <v>16.666666666666664</v>
      </c>
      <c r="D6">
        <v>22</v>
      </c>
    </row>
    <row r="7" spans="1:5">
      <c r="B7" s="47">
        <v>0.66666666666666663</v>
      </c>
      <c r="C7" s="48">
        <f>B5*B7</f>
        <v>33.333333333333329</v>
      </c>
      <c r="D7">
        <v>28</v>
      </c>
      <c r="E7" t="s">
        <v>55</v>
      </c>
    </row>
    <row r="9" spans="1:5">
      <c r="A9" t="s">
        <v>56</v>
      </c>
    </row>
    <row r="10" spans="1:5">
      <c r="A10" t="s">
        <v>57</v>
      </c>
    </row>
    <row r="11" spans="1:5">
      <c r="A11" t="s">
        <v>58</v>
      </c>
      <c r="B11" s="47">
        <f>B3</f>
        <v>0.66666666666666663</v>
      </c>
      <c r="C11" s="48">
        <f>C7</f>
        <v>33.333333333333329</v>
      </c>
      <c r="D11" t="s">
        <v>59</v>
      </c>
    </row>
    <row r="12" spans="1:5">
      <c r="D12" t="s">
        <v>60</v>
      </c>
    </row>
    <row r="13" spans="1:5">
      <c r="A13" t="s">
        <v>61</v>
      </c>
    </row>
    <row r="14" spans="1:5">
      <c r="A14" t="s">
        <v>62</v>
      </c>
    </row>
    <row r="15" spans="1:5">
      <c r="A15" t="s">
        <v>63</v>
      </c>
    </row>
    <row r="16" spans="1:5">
      <c r="A16" t="s">
        <v>64</v>
      </c>
      <c r="D16" t="s">
        <v>65</v>
      </c>
    </row>
    <row r="17" spans="1:4">
      <c r="A17" t="s">
        <v>66</v>
      </c>
    </row>
    <row r="18" spans="1:4">
      <c r="A18" t="s">
        <v>67</v>
      </c>
      <c r="D18" t="s">
        <v>68</v>
      </c>
    </row>
    <row r="19" spans="1:4">
      <c r="A19" t="s">
        <v>69</v>
      </c>
    </row>
    <row r="20" spans="1:4">
      <c r="A20" t="s">
        <v>70</v>
      </c>
    </row>
    <row r="21" spans="1:4">
      <c r="A21" t="s">
        <v>71</v>
      </c>
    </row>
    <row r="22" spans="1:4">
      <c r="A22" t="s">
        <v>72</v>
      </c>
    </row>
    <row r="23" spans="1:4">
      <c r="A23" t="s">
        <v>73</v>
      </c>
    </row>
    <row r="24" spans="1:4">
      <c r="A24" t="s">
        <v>74</v>
      </c>
      <c r="B24" t="s">
        <v>75</v>
      </c>
    </row>
    <row r="25" spans="1:4">
      <c r="A25" t="s">
        <v>76</v>
      </c>
    </row>
    <row r="26" spans="1:4">
      <c r="A26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Diagramme</vt:lpstr>
      </vt:variant>
      <vt:variant>
        <vt:i4>3</vt:i4>
      </vt:variant>
    </vt:vector>
  </HeadingPairs>
  <TitlesOfParts>
    <vt:vector size="15" baseType="lpstr">
      <vt:lpstr>Testergebnisse-E </vt:lpstr>
      <vt:lpstr>Zufriedenheit</vt:lpstr>
      <vt:lpstr>Zufriedenheit-E</vt:lpstr>
      <vt:lpstr>Abweichung</vt:lpstr>
      <vt:lpstr>Abweichung - E</vt:lpstr>
      <vt:lpstr>STABW.N und VAR.P</vt:lpstr>
      <vt:lpstr>STABW.N und VAR.P - E</vt:lpstr>
      <vt:lpstr>STABW.S und VAR.S-E</vt:lpstr>
      <vt:lpstr>Signifikanztest</vt:lpstr>
      <vt:lpstr>übung</vt:lpstr>
      <vt:lpstr>t-Test</vt:lpstr>
      <vt:lpstr>t-Test - E</vt:lpstr>
      <vt:lpstr>Diagramm1</vt:lpstr>
      <vt:lpstr>Streuung</vt:lpstr>
      <vt:lpstr>Varianz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Lehrer</dc:creator>
  <cp:lastModifiedBy>Kurs</cp:lastModifiedBy>
  <dcterms:created xsi:type="dcterms:W3CDTF">2011-10-05T14:58:26Z</dcterms:created>
  <dcterms:modified xsi:type="dcterms:W3CDTF">2016-01-18T16:42:30Z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d0effb0a-2003-4204-aa12-2083810102cf</vt:lpwstr>
  </property>
</Properties>
</file>